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85" windowHeight="8415" firstSheet="4" activeTab="9"/>
  </bookViews>
  <sheets>
    <sheet name="Comparison 0205" sheetId="1" r:id="rId1"/>
    <sheet name="DP2002" sheetId="2" r:id="rId2"/>
    <sheet name="DP2003" sheetId="3" r:id="rId3"/>
    <sheet name="Gifted 2003" sheetId="4" r:id="rId4"/>
    <sheet name="DP2004" sheetId="5" r:id="rId5"/>
    <sheet name="DP2004 Gifted" sheetId="6" r:id="rId6"/>
    <sheet name="DP2005" sheetId="7" r:id="rId7"/>
    <sheet name="DP2005 Gifted" sheetId="8" r:id="rId8"/>
    <sheet name="DP2006" sheetId="9" r:id="rId9"/>
    <sheet name="DP2006 Gifted" sheetId="10" r:id="rId10"/>
    <sheet name="Sheet3" sheetId="11" r:id="rId11"/>
  </sheets>
  <definedNames>
    <definedName name="_xlnm.Print_Area" localSheetId="0">'Comparison 0205'!$A$1:$L$38</definedName>
    <definedName name="_xlnm.Print_Area" localSheetId="2">'DP2003'!$A$1:$L$45</definedName>
    <definedName name="_xlnm.Print_Area" localSheetId="4">'DP2004'!$A$1:$L$47</definedName>
    <definedName name="_xlnm.Print_Area" localSheetId="5">'DP2004 Gifted'!$A$1:$L$39</definedName>
    <definedName name="_xlnm.Print_Area" localSheetId="6">'DP2005'!$A$1:$L$51</definedName>
    <definedName name="_xlnm.Print_Area" localSheetId="7">'DP2005 Gifted'!$A$1:$L$39</definedName>
    <definedName name="_xlnm.Print_Area" localSheetId="8">'DP2006'!$A$1:$L$49</definedName>
    <definedName name="_xlnm.Print_Area" localSheetId="9">'DP2006 Gifted'!$A$1:$L$31</definedName>
    <definedName name="_xlnm.Print_Area" localSheetId="3">'Gifted 2003'!$A$2:$N$33</definedName>
  </definedNames>
  <calcPr fullCalcOnLoad="1"/>
</workbook>
</file>

<file path=xl/sharedStrings.xml><?xml version="1.0" encoding="utf-8"?>
<sst xmlns="http://schemas.openxmlformats.org/spreadsheetml/2006/main" count="506" uniqueCount="126">
  <si>
    <t>Levels for FCAT by Grade Level - 2002</t>
  </si>
  <si>
    <t>Reading</t>
  </si>
  <si>
    <t>Grade</t>
  </si>
  <si>
    <t>Total Read</t>
  </si>
  <si>
    <t>Reading Level 1</t>
  </si>
  <si>
    <t>03</t>
  </si>
  <si>
    <t>04</t>
  </si>
  <si>
    <t>05</t>
  </si>
  <si>
    <t>06</t>
  </si>
  <si>
    <t>07</t>
  </si>
  <si>
    <t>08</t>
  </si>
  <si>
    <t>09</t>
  </si>
  <si>
    <t>10</t>
  </si>
  <si>
    <t>Reading Level 2</t>
  </si>
  <si>
    <t>Reading Level 3</t>
  </si>
  <si>
    <t>Reading Level 4</t>
  </si>
  <si>
    <t>Reading Level 5</t>
  </si>
  <si>
    <t>Mathematics</t>
  </si>
  <si>
    <t>Total Math</t>
  </si>
  <si>
    <t>Math Level 1</t>
  </si>
  <si>
    <t>Math Level 2</t>
  </si>
  <si>
    <t>Math Level 3</t>
  </si>
  <si>
    <t>Math Level 4</t>
  </si>
  <si>
    <t>Math Level 5</t>
  </si>
  <si>
    <t>Exceptional Student Education</t>
  </si>
  <si>
    <t>Year</t>
  </si>
  <si>
    <t>Grade 3 - FCAT 2002 &amp; 2003</t>
  </si>
  <si>
    <t>Reading Level &gt;=3</t>
  </si>
  <si>
    <t>Participation Rate</t>
  </si>
  <si>
    <t>Total**</t>
  </si>
  <si>
    <t>** Does not include students that did not score high enough on the FCAT to receive a level.</t>
  </si>
  <si>
    <t>*Note:  As of the date of submission of this Board Report only the Grade 3 preliminary disaggregated FCAT results are available.</t>
  </si>
  <si>
    <t>Total Disabled 3rd Graders</t>
  </si>
  <si>
    <t>FDLRS</t>
  </si>
  <si>
    <t>Children Referred</t>
  </si>
  <si>
    <t xml:space="preserve">Children Evaluated </t>
  </si>
  <si>
    <t>Children Placed</t>
  </si>
  <si>
    <t>Child Find</t>
  </si>
  <si>
    <t>HRD Trainings</t>
  </si>
  <si>
    <t>Personnel Trained</t>
  </si>
  <si>
    <t>Human Resources Development</t>
  </si>
  <si>
    <t>Parent Contacts</t>
  </si>
  <si>
    <t>Awareness Presentation</t>
  </si>
  <si>
    <t>IEP Meetings</t>
  </si>
  <si>
    <t>School/Agency/Community</t>
  </si>
  <si>
    <t>"Kids On The Block" Presentations</t>
  </si>
  <si>
    <t>Parent Services (PALs)</t>
  </si>
  <si>
    <t>Trainings on tech related subjects</t>
  </si>
  <si>
    <t xml:space="preserve">Tech related assistance </t>
  </si>
  <si>
    <t xml:space="preserve">       to district personnel</t>
  </si>
  <si>
    <t>Technology</t>
  </si>
  <si>
    <t>* Includes all students with disabilities, including speech impaired and Homebound instructional program students.</t>
  </si>
  <si>
    <t>Reading Standard 1</t>
  </si>
  <si>
    <t>Reading Standard 2</t>
  </si>
  <si>
    <t>Math Standard 3</t>
  </si>
  <si>
    <t>Comm Standard 5</t>
  </si>
  <si>
    <t>Prob Solv Standard 4</t>
  </si>
  <si>
    <t>3-5</t>
  </si>
  <si>
    <t>6-8</t>
  </si>
  <si>
    <t>9-10</t>
  </si>
  <si>
    <t>State</t>
  </si>
  <si>
    <t>District</t>
  </si>
  <si>
    <t>TOTAL</t>
  </si>
  <si>
    <t>Math</t>
  </si>
  <si>
    <r>
      <t xml:space="preserve">AYP Results </t>
    </r>
    <r>
      <rPr>
        <i/>
        <sz val="12"/>
        <rFont val="Arial"/>
        <family val="2"/>
      </rPr>
      <t>(Students with Disabilities)</t>
    </r>
  </si>
  <si>
    <t>AYP Expectations for 2003**</t>
  </si>
  <si>
    <t>** NCLB standard</t>
  </si>
  <si>
    <t>Alternate Assessment Results 2003</t>
  </si>
  <si>
    <t>Students Who Are Gifted</t>
  </si>
  <si>
    <t>Performance on Statewide Assessments</t>
  </si>
  <si>
    <t>Grade 4 Achievement Level 3 and Above</t>
  </si>
  <si>
    <t>FCAT - Reading</t>
  </si>
  <si>
    <t>2001-2002</t>
  </si>
  <si>
    <t>2002-2003</t>
  </si>
  <si>
    <t>Grade 5 Achievement Level 3 and Above</t>
  </si>
  <si>
    <t>FCAT - Math</t>
  </si>
  <si>
    <t>Grade 8 Achievement Level 3 and Above</t>
  </si>
  <si>
    <t>Grade 10 Achievement Level 3 and Above</t>
  </si>
  <si>
    <t>Out-of-Field Teacher Teaching Gifted Courses</t>
  </si>
  <si>
    <t>Reason</t>
  </si>
  <si>
    <t>No Gifted Endorsement</t>
  </si>
  <si>
    <t>Gifted Endorsement/No Content</t>
  </si>
  <si>
    <t>Gifted/Elem. but has KG Students</t>
  </si>
  <si>
    <t>Feb. 2003</t>
  </si>
  <si>
    <t>Oct. 2003</t>
  </si>
  <si>
    <t>2000-2001</t>
  </si>
  <si>
    <t>Alternate Assessment Results</t>
  </si>
  <si>
    <t>FCAT Levels for Students with Disabilities by Grade Level - 2003</t>
  </si>
  <si>
    <t xml:space="preserve">FCAT Levels for Students with Disabilities by Grade Level </t>
  </si>
  <si>
    <r>
      <t>AYP Results 2004</t>
    </r>
    <r>
      <rPr>
        <i/>
        <sz val="12"/>
        <rFont val="Arial"/>
        <family val="2"/>
      </rPr>
      <t>(Students with Disabilities)</t>
    </r>
  </si>
  <si>
    <r>
      <t xml:space="preserve">AYP Results 2003 </t>
    </r>
    <r>
      <rPr>
        <i/>
        <sz val="12"/>
        <rFont val="Arial"/>
        <family val="2"/>
      </rPr>
      <t>(Students with Disabilities)</t>
    </r>
  </si>
  <si>
    <t>AYP Expectations**</t>
  </si>
  <si>
    <t>% Tested</t>
  </si>
  <si>
    <t>Level 3 and Above</t>
  </si>
  <si>
    <t>Reading 2004</t>
  </si>
  <si>
    <t>Mathematics 2004</t>
  </si>
  <si>
    <t>FCAT Levels for Students who are Gifted by Grade Level</t>
  </si>
  <si>
    <r>
      <t>AYP Results 2005</t>
    </r>
    <r>
      <rPr>
        <i/>
        <sz val="12"/>
        <rFont val="Arial"/>
        <family val="2"/>
      </rPr>
      <t>(Students with Disabilities)</t>
    </r>
  </si>
  <si>
    <t>Reading 2005</t>
  </si>
  <si>
    <t>Mathematics 2005</t>
  </si>
  <si>
    <t>Standard</t>
  </si>
  <si>
    <t>Writing</t>
  </si>
  <si>
    <t>Science</t>
  </si>
  <si>
    <t xml:space="preserve"># Student </t>
  </si>
  <si>
    <t>Level 1</t>
  </si>
  <si>
    <t>Level 2</t>
  </si>
  <si>
    <t>Level 3</t>
  </si>
  <si>
    <t>Level 4</t>
  </si>
  <si>
    <t>Level 5</t>
  </si>
  <si>
    <t>Percent</t>
  </si>
  <si>
    <t>2002</t>
  </si>
  <si>
    <t>2003</t>
  </si>
  <si>
    <t>2004</t>
  </si>
  <si>
    <t>2005</t>
  </si>
  <si>
    <t>* Includes all students with disabilities, including speech impaired and Homebound instructional program students, as DOE calculates the data.</t>
  </si>
  <si>
    <t>FCAT Levels for Students with Disabilities (2002-2005)</t>
  </si>
  <si>
    <t>Palm Beach</t>
  </si>
  <si>
    <t>Regular Class (0-5 hours per week ESE)</t>
  </si>
  <si>
    <t>Resource Room (5.1 to 15 hours per week ESE)</t>
  </si>
  <si>
    <t>Separate Class (more than 15 hours per week ESE)</t>
  </si>
  <si>
    <t>School District Placement Data for ESE Students</t>
  </si>
  <si>
    <t>AYP Results</t>
  </si>
  <si>
    <t>Oct. 2004</t>
  </si>
  <si>
    <t>Reading 2006</t>
  </si>
  <si>
    <t>Mathematics 2006</t>
  </si>
  <si>
    <r>
      <t>AYP Results 2006</t>
    </r>
    <r>
      <rPr>
        <i/>
        <sz val="12"/>
        <rFont val="Arial"/>
        <family val="2"/>
      </rPr>
      <t>(Students with Disabilities)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</si>
</sst>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_(* #,##0.0_);_(* \(#,##0.0\);_(* &quot;-&quot;??_);_(@_)"/>
    <numFmt numFmtId="167" formatCode="_(* #,##0_);_(* \(#,##0\);_(* &quot;-&quot;??_);_(@_)"/>
    <numFmt numFmtId="168" formatCode="0.0"/>
  </numFmts>
  <fonts count="1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Arial Black"/>
      <family val="2"/>
    </font>
    <font>
      <sz val="20"/>
      <name val="Arial Black"/>
      <family val="2"/>
    </font>
    <font>
      <sz val="16"/>
      <name val="Arial Black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20"/>
      <name val="Times New Roman"/>
      <family val="1"/>
    </font>
    <font>
      <b/>
      <i/>
      <sz val="16"/>
      <name val="Times New Roman"/>
      <family val="1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1" fillId="0" borderId="3" xfId="0" applyFont="1" applyBorder="1" applyAlignment="1">
      <alignment/>
    </xf>
    <xf numFmtId="167" fontId="1" fillId="0" borderId="4" xfId="15" applyNumberFormat="1" applyFont="1" applyBorder="1" applyAlignment="1">
      <alignment/>
    </xf>
    <xf numFmtId="167" fontId="1" fillId="0" borderId="5" xfId="15" applyNumberFormat="1" applyFont="1" applyBorder="1" applyAlignment="1">
      <alignment/>
    </xf>
    <xf numFmtId="49" fontId="0" fillId="0" borderId="3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165" fontId="2" fillId="0" borderId="3" xfId="0" applyNumberFormat="1" applyFont="1" applyBorder="1" applyAlignment="1">
      <alignment/>
    </xf>
    <xf numFmtId="165" fontId="2" fillId="0" borderId="1" xfId="0" applyNumberFormat="1" applyFont="1" applyBorder="1" applyAlignment="1">
      <alignment/>
    </xf>
    <xf numFmtId="165" fontId="2" fillId="0" borderId="2" xfId="0" applyNumberFormat="1" applyFont="1" applyBorder="1" applyAlignment="1">
      <alignment/>
    </xf>
    <xf numFmtId="165" fontId="3" fillId="0" borderId="3" xfId="0" applyNumberFormat="1" applyFont="1" applyBorder="1" applyAlignment="1">
      <alignment/>
    </xf>
    <xf numFmtId="167" fontId="1" fillId="0" borderId="9" xfId="15" applyNumberFormat="1" applyFont="1" applyBorder="1" applyAlignment="1">
      <alignment/>
    </xf>
    <xf numFmtId="167" fontId="1" fillId="0" borderId="10" xfId="15" applyNumberFormat="1" applyFont="1" applyBorder="1" applyAlignment="1">
      <alignment/>
    </xf>
    <xf numFmtId="167" fontId="1" fillId="0" borderId="11" xfId="15" applyNumberFormat="1" applyFont="1" applyBorder="1" applyAlignment="1">
      <alignment/>
    </xf>
    <xf numFmtId="167" fontId="1" fillId="0" borderId="12" xfId="15" applyNumberFormat="1" applyFont="1" applyBorder="1" applyAlignment="1">
      <alignment/>
    </xf>
    <xf numFmtId="167" fontId="1" fillId="0" borderId="13" xfId="15" applyNumberFormat="1" applyFont="1" applyBorder="1" applyAlignment="1">
      <alignment/>
    </xf>
    <xf numFmtId="167" fontId="1" fillId="0" borderId="14" xfId="15" applyNumberFormat="1" applyFont="1" applyBorder="1" applyAlignment="1">
      <alignment/>
    </xf>
    <xf numFmtId="167" fontId="1" fillId="0" borderId="15" xfId="15" applyNumberFormat="1" applyFont="1" applyBorder="1" applyAlignment="1">
      <alignment/>
    </xf>
    <xf numFmtId="165" fontId="2" fillId="0" borderId="16" xfId="19" applyNumberFormat="1" applyFont="1" applyBorder="1" applyAlignment="1">
      <alignment/>
    </xf>
    <xf numFmtId="165" fontId="2" fillId="0" borderId="3" xfId="19" applyNumberFormat="1" applyFont="1" applyBorder="1" applyAlignment="1">
      <alignment/>
    </xf>
    <xf numFmtId="165" fontId="2" fillId="0" borderId="17" xfId="19" applyNumberFormat="1" applyFont="1" applyBorder="1" applyAlignment="1">
      <alignment/>
    </xf>
    <xf numFmtId="165" fontId="2" fillId="0" borderId="2" xfId="19" applyNumberFormat="1" applyFont="1" applyBorder="1" applyAlignment="1">
      <alignment/>
    </xf>
    <xf numFmtId="0" fontId="0" fillId="0" borderId="8" xfId="0" applyBorder="1" applyAlignment="1">
      <alignment/>
    </xf>
    <xf numFmtId="0" fontId="1" fillId="0" borderId="18" xfId="0" applyFont="1" applyBorder="1" applyAlignment="1">
      <alignment/>
    </xf>
    <xf numFmtId="165" fontId="2" fillId="0" borderId="19" xfId="19" applyNumberFormat="1" applyFont="1" applyBorder="1" applyAlignment="1">
      <alignment/>
    </xf>
    <xf numFmtId="165" fontId="2" fillId="0" borderId="20" xfId="19" applyNumberFormat="1" applyFont="1" applyBorder="1" applyAlignment="1">
      <alignment/>
    </xf>
    <xf numFmtId="0" fontId="1" fillId="0" borderId="21" xfId="0" applyFont="1" applyBorder="1" applyAlignment="1">
      <alignment horizontal="center"/>
    </xf>
    <xf numFmtId="167" fontId="1" fillId="0" borderId="22" xfId="15" applyNumberFormat="1" applyFont="1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67" fontId="1" fillId="0" borderId="24" xfId="0" applyNumberFormat="1" applyFont="1" applyBorder="1" applyAlignment="1">
      <alignment/>
    </xf>
    <xf numFmtId="165" fontId="2" fillId="0" borderId="25" xfId="19" applyNumberFormat="1" applyFont="1" applyBorder="1" applyAlignment="1">
      <alignment/>
    </xf>
    <xf numFmtId="165" fontId="2" fillId="0" borderId="26" xfId="19" applyNumberFormat="1" applyFont="1" applyBorder="1" applyAlignment="1">
      <alignment/>
    </xf>
    <xf numFmtId="167" fontId="1" fillId="0" borderId="23" xfId="15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27" xfId="0" applyBorder="1" applyAlignment="1">
      <alignment/>
    </xf>
    <xf numFmtId="167" fontId="0" fillId="0" borderId="28" xfId="15" applyNumberFormat="1" applyBorder="1" applyAlignment="1">
      <alignment/>
    </xf>
    <xf numFmtId="0" fontId="0" fillId="0" borderId="28" xfId="0" applyBorder="1" applyAlignment="1">
      <alignment/>
    </xf>
    <xf numFmtId="0" fontId="0" fillId="0" borderId="18" xfId="0" applyBorder="1" applyAlignment="1">
      <alignment/>
    </xf>
    <xf numFmtId="0" fontId="0" fillId="0" borderId="29" xfId="0" applyBorder="1" applyAlignment="1">
      <alignment/>
    </xf>
    <xf numFmtId="167" fontId="0" fillId="0" borderId="29" xfId="15" applyNumberFormat="1" applyBorder="1" applyAlignment="1">
      <alignment/>
    </xf>
    <xf numFmtId="167" fontId="0" fillId="0" borderId="28" xfId="15" applyNumberFormat="1" applyFont="1" applyFill="1" applyBorder="1" applyAlignment="1">
      <alignment/>
    </xf>
    <xf numFmtId="49" fontId="0" fillId="0" borderId="30" xfId="0" applyNumberFormat="1" applyFill="1" applyBorder="1" applyAlignment="1">
      <alignment horizontal="left"/>
    </xf>
    <xf numFmtId="167" fontId="1" fillId="0" borderId="31" xfId="15" applyNumberFormat="1" applyFont="1" applyBorder="1" applyAlignment="1">
      <alignment/>
    </xf>
    <xf numFmtId="167" fontId="1" fillId="0" borderId="4" xfId="15" applyNumberFormat="1" applyFont="1" applyBorder="1" applyAlignment="1">
      <alignment horizontal="center"/>
    </xf>
    <xf numFmtId="165" fontId="2" fillId="0" borderId="26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67" fontId="1" fillId="0" borderId="0" xfId="15" applyNumberFormat="1" applyFont="1" applyBorder="1" applyAlignment="1">
      <alignment/>
    </xf>
    <xf numFmtId="165" fontId="2" fillId="0" borderId="0" xfId="0" applyNumberFormat="1" applyFont="1" applyBorder="1" applyAlignment="1">
      <alignment/>
    </xf>
    <xf numFmtId="165" fontId="2" fillId="0" borderId="0" xfId="19" applyNumberFormat="1" applyFont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32" xfId="0" applyNumberFormat="1" applyBorder="1" applyAlignment="1">
      <alignment horizontal="center"/>
    </xf>
    <xf numFmtId="0" fontId="0" fillId="0" borderId="33" xfId="0" applyBorder="1" applyAlignment="1">
      <alignment/>
    </xf>
    <xf numFmtId="0" fontId="1" fillId="0" borderId="18" xfId="0" applyFont="1" applyBorder="1" applyAlignment="1">
      <alignment horizontal="center"/>
    </xf>
    <xf numFmtId="9" fontId="1" fillId="0" borderId="11" xfId="19" applyFont="1" applyBorder="1" applyAlignment="1">
      <alignment horizontal="center"/>
    </xf>
    <xf numFmtId="9" fontId="2" fillId="0" borderId="1" xfId="19" applyFont="1" applyBorder="1" applyAlignment="1">
      <alignment horizontal="center"/>
    </xf>
    <xf numFmtId="9" fontId="1" fillId="0" borderId="14" xfId="19" applyFont="1" applyBorder="1" applyAlignment="1">
      <alignment horizontal="center"/>
    </xf>
    <xf numFmtId="9" fontId="2" fillId="0" borderId="16" xfId="19" applyFont="1" applyBorder="1" applyAlignment="1">
      <alignment horizontal="center"/>
    </xf>
    <xf numFmtId="9" fontId="2" fillId="0" borderId="3" xfId="19" applyFont="1" applyBorder="1" applyAlignment="1">
      <alignment horizontal="center"/>
    </xf>
    <xf numFmtId="9" fontId="1" fillId="0" borderId="34" xfId="19" applyFont="1" applyBorder="1" applyAlignment="1">
      <alignment horizontal="center"/>
    </xf>
    <xf numFmtId="9" fontId="2" fillId="0" borderId="32" xfId="19" applyFont="1" applyBorder="1" applyAlignment="1">
      <alignment horizontal="center"/>
    </xf>
    <xf numFmtId="9" fontId="1" fillId="0" borderId="35" xfId="19" applyFont="1" applyBorder="1" applyAlignment="1">
      <alignment horizontal="center"/>
    </xf>
    <xf numFmtId="9" fontId="2" fillId="0" borderId="36" xfId="19" applyFont="1" applyBorder="1" applyAlignment="1">
      <alignment horizontal="center"/>
    </xf>
    <xf numFmtId="9" fontId="2" fillId="0" borderId="30" xfId="19" applyFont="1" applyBorder="1" applyAlignment="1">
      <alignment horizontal="center"/>
    </xf>
    <xf numFmtId="9" fontId="1" fillId="0" borderId="12" xfId="19" applyFont="1" applyBorder="1" applyAlignment="1">
      <alignment horizontal="center"/>
    </xf>
    <xf numFmtId="9" fontId="2" fillId="0" borderId="2" xfId="19" applyFont="1" applyBorder="1" applyAlignment="1">
      <alignment horizontal="center"/>
    </xf>
    <xf numFmtId="9" fontId="1" fillId="0" borderId="15" xfId="19" applyFont="1" applyBorder="1" applyAlignment="1">
      <alignment horizontal="center"/>
    </xf>
    <xf numFmtId="9" fontId="2" fillId="0" borderId="17" xfId="19" applyFont="1" applyBorder="1" applyAlignment="1">
      <alignment horizontal="center"/>
    </xf>
    <xf numFmtId="9" fontId="1" fillId="0" borderId="37" xfId="19" applyFont="1" applyBorder="1" applyAlignment="1">
      <alignment horizontal="center"/>
    </xf>
    <xf numFmtId="9" fontId="2" fillId="0" borderId="19" xfId="19" applyFont="1" applyBorder="1" applyAlignment="1">
      <alignment horizontal="center"/>
    </xf>
    <xf numFmtId="9" fontId="1" fillId="0" borderId="38" xfId="19" applyFont="1" applyBorder="1" applyAlignment="1">
      <alignment horizontal="center"/>
    </xf>
    <xf numFmtId="9" fontId="2" fillId="0" borderId="20" xfId="19" applyFont="1" applyBorder="1" applyAlignment="1">
      <alignment horizontal="center"/>
    </xf>
    <xf numFmtId="0" fontId="0" fillId="0" borderId="39" xfId="0" applyBorder="1" applyAlignment="1">
      <alignment/>
    </xf>
    <xf numFmtId="165" fontId="0" fillId="0" borderId="0" xfId="0" applyNumberFormat="1" applyBorder="1" applyAlignment="1">
      <alignment/>
    </xf>
    <xf numFmtId="165" fontId="0" fillId="0" borderId="28" xfId="0" applyNumberFormat="1" applyBorder="1" applyAlignment="1">
      <alignment/>
    </xf>
    <xf numFmtId="165" fontId="0" fillId="0" borderId="8" xfId="0" applyNumberFormat="1" applyBorder="1" applyAlignment="1">
      <alignment/>
    </xf>
    <xf numFmtId="165" fontId="0" fillId="0" borderId="29" xfId="0" applyNumberFormat="1" applyBorder="1" applyAlignment="1">
      <alignment/>
    </xf>
    <xf numFmtId="165" fontId="0" fillId="0" borderId="30" xfId="0" applyNumberFormat="1" applyBorder="1" applyAlignment="1">
      <alignment/>
    </xf>
    <xf numFmtId="165" fontId="0" fillId="0" borderId="19" xfId="0" applyNumberFormat="1" applyBorder="1" applyAlignment="1">
      <alignment/>
    </xf>
    <xf numFmtId="0" fontId="1" fillId="0" borderId="4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43" xfId="0" applyFont="1" applyBorder="1" applyAlignment="1">
      <alignment/>
    </xf>
    <xf numFmtId="0" fontId="10" fillId="0" borderId="0" xfId="0" applyFont="1" applyAlignment="1">
      <alignment/>
    </xf>
    <xf numFmtId="0" fontId="0" fillId="0" borderId="18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44" xfId="0" applyBorder="1" applyAlignment="1">
      <alignment/>
    </xf>
    <xf numFmtId="165" fontId="0" fillId="0" borderId="44" xfId="0" applyNumberFormat="1" applyBorder="1" applyAlignment="1">
      <alignment/>
    </xf>
    <xf numFmtId="165" fontId="0" fillId="0" borderId="45" xfId="0" applyNumberForma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0" fillId="0" borderId="43" xfId="0" applyBorder="1" applyAlignment="1">
      <alignment/>
    </xf>
    <xf numFmtId="0" fontId="0" fillId="0" borderId="50" xfId="0" applyBorder="1" applyAlignment="1">
      <alignment/>
    </xf>
    <xf numFmtId="0" fontId="1" fillId="0" borderId="0" xfId="0" applyFont="1" applyAlignment="1">
      <alignment wrapText="1"/>
    </xf>
    <xf numFmtId="9" fontId="1" fillId="0" borderId="0" xfId="19" applyFont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Font="1" applyAlignment="1">
      <alignment horizontal="center"/>
    </xf>
    <xf numFmtId="3" fontId="1" fillId="0" borderId="54" xfId="0" applyNumberFormat="1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165" fontId="0" fillId="0" borderId="54" xfId="19" applyNumberFormat="1" applyBorder="1" applyAlignment="1">
      <alignment horizontal="center"/>
    </xf>
    <xf numFmtId="165" fontId="0" fillId="0" borderId="56" xfId="19" applyNumberFormat="1" applyBorder="1" applyAlignment="1">
      <alignment horizontal="center"/>
    </xf>
    <xf numFmtId="165" fontId="0" fillId="0" borderId="18" xfId="19" applyNumberFormat="1" applyBorder="1" applyAlignment="1">
      <alignment horizontal="center"/>
    </xf>
    <xf numFmtId="165" fontId="0" fillId="0" borderId="29" xfId="19" applyNumberForma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57" xfId="0" applyFont="1" applyBorder="1" applyAlignment="1">
      <alignment horizontal="center" wrapText="1"/>
    </xf>
    <xf numFmtId="0" fontId="1" fillId="0" borderId="58" xfId="0" applyFont="1" applyBorder="1" applyAlignment="1">
      <alignment horizontal="center" wrapText="1"/>
    </xf>
    <xf numFmtId="0" fontId="1" fillId="0" borderId="59" xfId="0" applyFont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9" xfId="0" applyBorder="1" applyAlignment="1">
      <alignment horizontal="center"/>
    </xf>
    <xf numFmtId="10" fontId="0" fillId="0" borderId="39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2" fillId="0" borderId="60" xfId="0" applyFont="1" applyBorder="1" applyAlignment="1">
      <alignment horizontal="center"/>
    </xf>
    <xf numFmtId="17" fontId="1" fillId="0" borderId="58" xfId="0" applyNumberFormat="1" applyFont="1" applyBorder="1" applyAlignment="1">
      <alignment horizontal="center"/>
    </xf>
    <xf numFmtId="17" fontId="1" fillId="0" borderId="59" xfId="0" applyNumberFormat="1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10" fontId="0" fillId="0" borderId="39" xfId="19" applyNumberFormat="1" applyBorder="1" applyAlignment="1">
      <alignment horizontal="center"/>
    </xf>
    <xf numFmtId="0" fontId="0" fillId="0" borderId="39" xfId="0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1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0" fontId="0" fillId="0" borderId="0" xfId="19" applyNumberFormat="1" applyBorder="1" applyAlignment="1">
      <alignment horizontal="center"/>
    </xf>
    <xf numFmtId="0" fontId="11" fillId="0" borderId="0" xfId="0" applyFont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165" fontId="1" fillId="0" borderId="66" xfId="19" applyNumberFormat="1" applyFont="1" applyBorder="1" applyAlignment="1">
      <alignment horizontal="center"/>
    </xf>
    <xf numFmtId="165" fontId="1" fillId="0" borderId="67" xfId="19" applyNumberFormat="1" applyFont="1" applyBorder="1" applyAlignment="1">
      <alignment horizontal="center"/>
    </xf>
    <xf numFmtId="165" fontId="1" fillId="0" borderId="68" xfId="19" applyNumberFormat="1" applyFont="1" applyBorder="1" applyAlignment="1">
      <alignment horizontal="center"/>
    </xf>
    <xf numFmtId="165" fontId="1" fillId="0" borderId="69" xfId="19" applyNumberFormat="1" applyFont="1" applyBorder="1" applyAlignment="1">
      <alignment horizontal="center"/>
    </xf>
    <xf numFmtId="167" fontId="1" fillId="0" borderId="24" xfId="15" applyNumberFormat="1" applyFont="1" applyBorder="1" applyAlignment="1">
      <alignment horizontal="center"/>
    </xf>
    <xf numFmtId="167" fontId="1" fillId="0" borderId="65" xfId="15" applyNumberFormat="1" applyFont="1" applyBorder="1" applyAlignment="1">
      <alignment horizontal="center"/>
    </xf>
    <xf numFmtId="49" fontId="6" fillId="0" borderId="8" xfId="0" applyNumberFormat="1" applyFont="1" applyFill="1" applyBorder="1" applyAlignment="1">
      <alignment horizontal="center"/>
    </xf>
    <xf numFmtId="9" fontId="1" fillId="0" borderId="57" xfId="19" applyFont="1" applyBorder="1" applyAlignment="1">
      <alignment horizontal="center"/>
    </xf>
    <xf numFmtId="9" fontId="1" fillId="0" borderId="59" xfId="19" applyFont="1" applyBorder="1" applyAlignment="1">
      <alignment horizontal="center"/>
    </xf>
    <xf numFmtId="9" fontId="1" fillId="0" borderId="58" xfId="19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workbookViewId="0" topLeftCell="A1">
      <selection activeCell="A2" sqref="A2:L2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115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s="10" customFormat="1" ht="13.5" thickBot="1">
      <c r="A6" s="8" t="s">
        <v>25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</row>
    <row r="7" spans="1:12" ht="12.75">
      <c r="A7" s="7" t="s">
        <v>110</v>
      </c>
      <c r="B7" s="6">
        <f>'DP2002'!B15</f>
        <v>11517</v>
      </c>
      <c r="C7" s="6">
        <f>'DP2002'!C15</f>
        <v>7784</v>
      </c>
      <c r="D7" s="12">
        <f>C7/B7</f>
        <v>0.6758704523747504</v>
      </c>
      <c r="E7" s="6">
        <f>'DP2002'!E15</f>
        <v>1811</v>
      </c>
      <c r="F7" s="22">
        <f>E7/B7</f>
        <v>0.15724581054093947</v>
      </c>
      <c r="G7" s="6">
        <f>'DP2002'!G15</f>
        <v>1358</v>
      </c>
      <c r="H7" s="23">
        <f>G7/B7</f>
        <v>0.11791265086394026</v>
      </c>
      <c r="I7" s="6">
        <f>'DP2002'!I15</f>
        <v>482</v>
      </c>
      <c r="J7" s="22">
        <f>I7/B7</f>
        <v>0.041851176521663626</v>
      </c>
      <c r="K7" s="6">
        <f>'DP2002'!K15</f>
        <v>82</v>
      </c>
      <c r="L7" s="22">
        <f>K7/B7</f>
        <v>0.00711990969870626</v>
      </c>
    </row>
    <row r="8" spans="1:12" ht="12.75">
      <c r="A8" s="2" t="s">
        <v>111</v>
      </c>
      <c r="B8" s="6">
        <f>'DP2003'!B15</f>
        <v>12500</v>
      </c>
      <c r="C8" s="6">
        <f>'DP2003'!C15</f>
        <v>8033</v>
      </c>
      <c r="D8" s="12">
        <f>C8/B8</f>
        <v>0.64264</v>
      </c>
      <c r="E8" s="6">
        <f>'DP2003'!E15</f>
        <v>2201</v>
      </c>
      <c r="F8" s="22">
        <f>E8/B8</f>
        <v>0.17608</v>
      </c>
      <c r="G8" s="6">
        <f>'DP2003'!G15</f>
        <v>1626</v>
      </c>
      <c r="H8" s="23">
        <f>G8/B8</f>
        <v>0.13008</v>
      </c>
      <c r="I8" s="6">
        <f>'DP2003'!I15</f>
        <v>541</v>
      </c>
      <c r="J8" s="22">
        <f>I8/B8</f>
        <v>0.04328</v>
      </c>
      <c r="K8" s="6">
        <f>'DP2003'!K15</f>
        <v>99</v>
      </c>
      <c r="L8" s="22">
        <f>K8/B8</f>
        <v>0.00792</v>
      </c>
    </row>
    <row r="9" spans="1:12" ht="12.75">
      <c r="A9" s="2" t="s">
        <v>112</v>
      </c>
      <c r="B9" s="6">
        <f>'DP2004'!B15</f>
        <v>12993</v>
      </c>
      <c r="C9" s="6">
        <f>'DP2004'!C15</f>
        <v>7988</v>
      </c>
      <c r="D9" s="12">
        <f>C9/B9</f>
        <v>0.614792580620334</v>
      </c>
      <c r="E9" s="6">
        <f>'DP2004'!E15</f>
        <v>2269</v>
      </c>
      <c r="F9" s="22">
        <f>E9/B9</f>
        <v>0.17463249442007234</v>
      </c>
      <c r="G9" s="6">
        <f>'DP2004'!G15</f>
        <v>1908</v>
      </c>
      <c r="H9" s="23">
        <f>G9/B9</f>
        <v>0.14684830293234818</v>
      </c>
      <c r="I9" s="6">
        <f>'DP2004'!I15</f>
        <v>699</v>
      </c>
      <c r="J9" s="22">
        <f>I9/B9</f>
        <v>0.05379819903024705</v>
      </c>
      <c r="K9" s="6">
        <f>'DP2004'!K15</f>
        <v>129</v>
      </c>
      <c r="L9" s="22">
        <f>K9/B9</f>
        <v>0.009928422996998384</v>
      </c>
    </row>
    <row r="10" spans="1:12" ht="12.75">
      <c r="A10" s="2" t="s">
        <v>113</v>
      </c>
      <c r="B10" s="6">
        <f>'DP2005'!B15</f>
        <v>14204</v>
      </c>
      <c r="C10" s="6">
        <f>'DP2005'!C15</f>
        <v>8288</v>
      </c>
      <c r="D10" s="12">
        <f>C10/B10</f>
        <v>0.5834976063080822</v>
      </c>
      <c r="E10" s="6">
        <f>'DP2005'!E15</f>
        <v>2650</v>
      </c>
      <c r="F10" s="22">
        <f>E10/B10</f>
        <v>0.1865671641791045</v>
      </c>
      <c r="G10" s="6">
        <f>'DP2005'!G15</f>
        <v>2299</v>
      </c>
      <c r="H10" s="23">
        <f>G10/B10</f>
        <v>0.1618558152633061</v>
      </c>
      <c r="I10" s="6">
        <f>'DP2005'!I15</f>
        <v>828</v>
      </c>
      <c r="J10" s="22">
        <f>I10/B10</f>
        <v>0.058293438468037174</v>
      </c>
      <c r="K10" s="6">
        <f>'DP2005'!K15</f>
        <v>139</v>
      </c>
      <c r="L10" s="22">
        <f>K10/B10</f>
        <v>0.009785975781470009</v>
      </c>
    </row>
    <row r="11" ht="12.75">
      <c r="A11" s="48" t="s">
        <v>114</v>
      </c>
    </row>
    <row r="13" spans="1:12" ht="27">
      <c r="A13" s="106" t="s">
        <v>17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</row>
    <row r="15" spans="1:12" ht="13.5" thickBot="1">
      <c r="A15" s="8" t="s">
        <v>2</v>
      </c>
      <c r="B15" s="9" t="s">
        <v>18</v>
      </c>
      <c r="C15" s="109" t="s">
        <v>19</v>
      </c>
      <c r="D15" s="110"/>
      <c r="E15" s="107" t="s">
        <v>20</v>
      </c>
      <c r="F15" s="108"/>
      <c r="G15" s="109" t="s">
        <v>21</v>
      </c>
      <c r="H15" s="110"/>
      <c r="I15" s="107" t="s">
        <v>22</v>
      </c>
      <c r="J15" s="108"/>
      <c r="K15" s="107" t="s">
        <v>23</v>
      </c>
      <c r="L15" s="108"/>
    </row>
    <row r="16" spans="1:12" ht="12.75">
      <c r="A16" s="7" t="s">
        <v>110</v>
      </c>
      <c r="B16" s="6">
        <f>'DP2002'!B29</f>
        <v>11593</v>
      </c>
      <c r="C16" s="6">
        <f>'DP2002'!C29</f>
        <v>6893</v>
      </c>
      <c r="D16" s="12">
        <f>C16/B16</f>
        <v>0.5945829379798154</v>
      </c>
      <c r="E16" s="6">
        <f>'DP2002'!E29</f>
        <v>2369</v>
      </c>
      <c r="F16" s="22">
        <f>E16/B16</f>
        <v>0.20434745104804625</v>
      </c>
      <c r="G16" s="6">
        <f>'DP2002'!G29</f>
        <v>1682</v>
      </c>
      <c r="H16" s="23">
        <f>G16/B16</f>
        <v>0.1450875528336065</v>
      </c>
      <c r="I16" s="6">
        <f>'DP2002'!I29</f>
        <v>573</v>
      </c>
      <c r="J16" s="22">
        <f>I16/B16</f>
        <v>0.04942637798671612</v>
      </c>
      <c r="K16" s="6">
        <f>'DP2002'!K29</f>
        <v>76</v>
      </c>
      <c r="L16" s="22">
        <f>K16/B16</f>
        <v>0.006555680151815751</v>
      </c>
    </row>
    <row r="17" spans="1:12" ht="12.75">
      <c r="A17" s="2" t="s">
        <v>111</v>
      </c>
      <c r="B17" s="6">
        <f>'DP2003'!B29</f>
        <v>12542</v>
      </c>
      <c r="C17" s="6">
        <f>'DP2003'!C29</f>
        <v>6948</v>
      </c>
      <c r="D17" s="12">
        <f>C17/B17</f>
        <v>0.5539786317971616</v>
      </c>
      <c r="E17" s="6">
        <f>'DP2003'!E29</f>
        <v>2823</v>
      </c>
      <c r="F17" s="22">
        <f>E17/B17</f>
        <v>0.2250837187051507</v>
      </c>
      <c r="G17" s="6">
        <f>'DP2003'!G29</f>
        <v>1965</v>
      </c>
      <c r="H17" s="23">
        <f>G17/B17</f>
        <v>0.15667357678201244</v>
      </c>
      <c r="I17" s="6">
        <f>'DP2003'!I29</f>
        <v>689</v>
      </c>
      <c r="J17" s="22">
        <f>I17/B17</f>
        <v>0.05493541699888375</v>
      </c>
      <c r="K17" s="6">
        <f>'DP2003'!K29</f>
        <v>117</v>
      </c>
      <c r="L17" s="22">
        <f>K17/B17</f>
        <v>0.009328655716791581</v>
      </c>
    </row>
    <row r="18" spans="1:12" ht="12.75">
      <c r="A18" s="2" t="s">
        <v>112</v>
      </c>
      <c r="B18" s="6">
        <f>'DP2004'!B29</f>
        <v>13042</v>
      </c>
      <c r="C18" s="6">
        <f>'DP2004'!C29</f>
        <v>6596</v>
      </c>
      <c r="D18" s="12">
        <f>C18/B18</f>
        <v>0.5057506517405306</v>
      </c>
      <c r="E18" s="6">
        <f>'DP2004'!E29</f>
        <v>3010</v>
      </c>
      <c r="F18" s="22">
        <f>E18/B18</f>
        <v>0.2307928231866278</v>
      </c>
      <c r="G18" s="6">
        <f>'DP2004'!G29</f>
        <v>2407</v>
      </c>
      <c r="H18" s="23">
        <f>G18/B18</f>
        <v>0.18455758319276186</v>
      </c>
      <c r="I18" s="6">
        <f>'DP2004'!I29</f>
        <v>851</v>
      </c>
      <c r="J18" s="22">
        <f>I18/B18</f>
        <v>0.06525072841588714</v>
      </c>
      <c r="K18" s="6">
        <f>'DP2004'!K29</f>
        <v>178</v>
      </c>
      <c r="L18" s="22">
        <f>K18/B18</f>
        <v>0.013648213464192609</v>
      </c>
    </row>
    <row r="19" spans="1:12" ht="12.75">
      <c r="A19" s="2" t="s">
        <v>113</v>
      </c>
      <c r="B19" s="6">
        <f>'DP2005'!B29</f>
        <v>14183</v>
      </c>
      <c r="C19" s="6">
        <f>'DP2005'!C29</f>
        <v>6815</v>
      </c>
      <c r="D19" s="12">
        <f>C19/B19</f>
        <v>0.480504829725728</v>
      </c>
      <c r="E19" s="6">
        <f>'DP2005'!E29</f>
        <v>3319</v>
      </c>
      <c r="F19" s="22">
        <f>E19/B19</f>
        <v>0.23401255023619827</v>
      </c>
      <c r="G19" s="6">
        <f>'DP2005'!G29</f>
        <v>2798</v>
      </c>
      <c r="H19" s="23">
        <f>G19/B19</f>
        <v>0.19727843192554467</v>
      </c>
      <c r="I19" s="6">
        <f>'DP2005'!I29</f>
        <v>1043</v>
      </c>
      <c r="J19" s="22">
        <f>I19/B19</f>
        <v>0.07353874356624128</v>
      </c>
      <c r="K19" s="6">
        <f>'DP2005'!K29</f>
        <v>208</v>
      </c>
      <c r="L19" s="22">
        <f>K19/B19</f>
        <v>0.01466544454628781</v>
      </c>
    </row>
    <row r="20" ht="12.75">
      <c r="A20" s="48" t="s">
        <v>114</v>
      </c>
    </row>
    <row r="21" ht="12.75">
      <c r="A21" s="56"/>
    </row>
    <row r="32" ht="12" customHeight="1"/>
    <row r="33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</sheetData>
  <mergeCells count="14">
    <mergeCell ref="A1:L1"/>
    <mergeCell ref="K6:L6"/>
    <mergeCell ref="A4:L4"/>
    <mergeCell ref="A2:L2"/>
    <mergeCell ref="C6:D6"/>
    <mergeCell ref="E6:F6"/>
    <mergeCell ref="G6:H6"/>
    <mergeCell ref="I6:J6"/>
    <mergeCell ref="A13:L13"/>
    <mergeCell ref="K15:L15"/>
    <mergeCell ref="C15:D15"/>
    <mergeCell ref="G15:H15"/>
    <mergeCell ref="I15:J15"/>
    <mergeCell ref="E15:F15"/>
  </mergeCells>
  <printOptions horizontalCentered="1" verticalCentered="1"/>
  <pageMargins left="0.25" right="0.25" top="0.25" bottom="0.25" header="0.5" footer="0.5"/>
  <pageSetup fitToHeight="1" fitToWidth="1" horizontalDpi="300" verticalDpi="300" orientation="portrait" scale="90" r:id="rId1"/>
  <headerFooter alignWithMargins="0">
    <oddFooter>&amp;LDept. of ESE&amp;C&amp;D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32"/>
  <sheetViews>
    <sheetView tabSelected="1" workbookViewId="0" topLeftCell="A1">
      <selection activeCell="N23" sqref="N23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123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53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2" ht="12.75">
      <c r="A7" s="7" t="s">
        <v>5</v>
      </c>
      <c r="B7" s="6">
        <f aca="true" t="shared" si="0" ref="B7:B14">C7+E7+G7+I7+K7</f>
        <v>885</v>
      </c>
      <c r="C7" s="5">
        <v>1</v>
      </c>
      <c r="D7" s="11">
        <f aca="true" t="shared" si="1" ref="D7:D15">C7/B7</f>
        <v>0.0011299435028248588</v>
      </c>
      <c r="E7" s="19">
        <v>4</v>
      </c>
      <c r="F7" s="22">
        <f aca="true" t="shared" si="2" ref="F7:F15">E7/B7</f>
        <v>0.004519774011299435</v>
      </c>
      <c r="G7" s="19">
        <v>88</v>
      </c>
      <c r="H7" s="23">
        <f aca="true" t="shared" si="3" ref="H7:H15">G7/B7</f>
        <v>0.09943502824858758</v>
      </c>
      <c r="I7" s="19">
        <v>539</v>
      </c>
      <c r="J7" s="22">
        <f aca="true" t="shared" si="4" ref="J7:J15">I7/B7</f>
        <v>0.6090395480225989</v>
      </c>
      <c r="K7" s="19">
        <v>253</v>
      </c>
      <c r="L7" s="22">
        <f aca="true" t="shared" si="5" ref="L7:L15">K7/B7</f>
        <v>0.2858757062146893</v>
      </c>
    </row>
    <row r="8" spans="1:12" ht="12.75">
      <c r="A8" s="2" t="s">
        <v>6</v>
      </c>
      <c r="B8" s="6">
        <f t="shared" si="0"/>
        <v>871</v>
      </c>
      <c r="C8" s="17">
        <v>6</v>
      </c>
      <c r="D8" s="12">
        <f t="shared" si="1"/>
        <v>0.006888633754305396</v>
      </c>
      <c r="E8" s="20">
        <v>14</v>
      </c>
      <c r="F8" s="22">
        <f t="shared" si="2"/>
        <v>0.016073478760045924</v>
      </c>
      <c r="G8" s="20">
        <v>111</v>
      </c>
      <c r="H8" s="23">
        <f t="shared" si="3"/>
        <v>0.12743972445464982</v>
      </c>
      <c r="I8" s="20">
        <v>419</v>
      </c>
      <c r="J8" s="22">
        <f t="shared" si="4"/>
        <v>0.48105625717566014</v>
      </c>
      <c r="K8" s="20">
        <v>321</v>
      </c>
      <c r="L8" s="22">
        <f t="shared" si="5"/>
        <v>0.3685419058553387</v>
      </c>
    </row>
    <row r="9" spans="1:12" ht="12.75">
      <c r="A9" s="2" t="s">
        <v>7</v>
      </c>
      <c r="B9" s="6">
        <f t="shared" si="0"/>
        <v>941</v>
      </c>
      <c r="C9" s="17">
        <v>5</v>
      </c>
      <c r="D9" s="12">
        <f t="shared" si="1"/>
        <v>0.005313496280552604</v>
      </c>
      <c r="E9" s="20">
        <v>15</v>
      </c>
      <c r="F9" s="22">
        <f t="shared" si="2"/>
        <v>0.015940488841657812</v>
      </c>
      <c r="G9" s="20">
        <v>125</v>
      </c>
      <c r="H9" s="23">
        <f t="shared" si="3"/>
        <v>0.13283740701381508</v>
      </c>
      <c r="I9" s="20">
        <v>460</v>
      </c>
      <c r="J9" s="22">
        <f t="shared" si="4"/>
        <v>0.48884165781083955</v>
      </c>
      <c r="K9" s="20">
        <v>336</v>
      </c>
      <c r="L9" s="22">
        <f t="shared" si="5"/>
        <v>0.357066950053135</v>
      </c>
    </row>
    <row r="10" spans="1:12" ht="12.75">
      <c r="A10" s="2" t="s">
        <v>8</v>
      </c>
      <c r="B10" s="6">
        <f t="shared" si="0"/>
        <v>1028</v>
      </c>
      <c r="C10" s="17">
        <v>3</v>
      </c>
      <c r="D10" s="12">
        <f t="shared" si="1"/>
        <v>0.0029182879377431907</v>
      </c>
      <c r="E10" s="20">
        <v>10</v>
      </c>
      <c r="F10" s="22">
        <f t="shared" si="2"/>
        <v>0.009727626459143969</v>
      </c>
      <c r="G10" s="20">
        <v>143</v>
      </c>
      <c r="H10" s="23">
        <f t="shared" si="3"/>
        <v>0.13910505836575876</v>
      </c>
      <c r="I10" s="20">
        <v>513</v>
      </c>
      <c r="J10" s="22">
        <f t="shared" si="4"/>
        <v>0.4990272373540856</v>
      </c>
      <c r="K10" s="20">
        <v>359</v>
      </c>
      <c r="L10" s="22">
        <f t="shared" si="5"/>
        <v>0.34922178988326846</v>
      </c>
    </row>
    <row r="11" spans="1:12" ht="12.75">
      <c r="A11" s="2" t="s">
        <v>9</v>
      </c>
      <c r="B11" s="6">
        <f t="shared" si="0"/>
        <v>1060</v>
      </c>
      <c r="C11" s="17">
        <v>1</v>
      </c>
      <c r="D11" s="12">
        <f t="shared" si="1"/>
        <v>0.0009433962264150943</v>
      </c>
      <c r="E11" s="20">
        <v>16</v>
      </c>
      <c r="F11" s="22">
        <f t="shared" si="2"/>
        <v>0.01509433962264151</v>
      </c>
      <c r="G11" s="20">
        <v>189</v>
      </c>
      <c r="H11" s="23">
        <f t="shared" si="3"/>
        <v>0.17830188679245282</v>
      </c>
      <c r="I11" s="20">
        <v>523</v>
      </c>
      <c r="J11" s="22">
        <f t="shared" si="4"/>
        <v>0.49339622641509434</v>
      </c>
      <c r="K11" s="20">
        <v>331</v>
      </c>
      <c r="L11" s="22">
        <f t="shared" si="5"/>
        <v>0.3122641509433962</v>
      </c>
    </row>
    <row r="12" spans="1:12" ht="12.75">
      <c r="A12" s="2" t="s">
        <v>10</v>
      </c>
      <c r="B12" s="6">
        <f t="shared" si="0"/>
        <v>965</v>
      </c>
      <c r="C12" s="17">
        <v>3</v>
      </c>
      <c r="D12" s="12">
        <f t="shared" si="1"/>
        <v>0.0031088082901554403</v>
      </c>
      <c r="E12" s="20">
        <v>39</v>
      </c>
      <c r="F12" s="22">
        <f t="shared" si="2"/>
        <v>0.04041450777202073</v>
      </c>
      <c r="G12" s="20">
        <v>336</v>
      </c>
      <c r="H12" s="23">
        <f t="shared" si="3"/>
        <v>0.34818652849740933</v>
      </c>
      <c r="I12" s="20">
        <v>448</v>
      </c>
      <c r="J12" s="22">
        <f t="shared" si="4"/>
        <v>0.46424870466321244</v>
      </c>
      <c r="K12" s="20">
        <v>139</v>
      </c>
      <c r="L12" s="22">
        <f t="shared" si="5"/>
        <v>0.14404145077720207</v>
      </c>
    </row>
    <row r="13" spans="1:12" ht="12.75">
      <c r="A13" s="2" t="s">
        <v>11</v>
      </c>
      <c r="B13" s="6">
        <f t="shared" si="0"/>
        <v>94</v>
      </c>
      <c r="C13" s="17">
        <v>0</v>
      </c>
      <c r="D13" s="12">
        <f t="shared" si="1"/>
        <v>0</v>
      </c>
      <c r="E13" s="20">
        <v>10</v>
      </c>
      <c r="F13" s="22">
        <f t="shared" si="2"/>
        <v>0.10638297872340426</v>
      </c>
      <c r="G13" s="20">
        <v>22</v>
      </c>
      <c r="H13" s="23">
        <f t="shared" si="3"/>
        <v>0.23404255319148937</v>
      </c>
      <c r="I13" s="20">
        <v>34</v>
      </c>
      <c r="J13" s="22">
        <f t="shared" si="4"/>
        <v>0.3617021276595745</v>
      </c>
      <c r="K13" s="20">
        <v>28</v>
      </c>
      <c r="L13" s="22">
        <f t="shared" si="5"/>
        <v>0.2978723404255319</v>
      </c>
    </row>
    <row r="14" spans="1:12" ht="13.5" thickBot="1">
      <c r="A14" s="3" t="s">
        <v>12</v>
      </c>
      <c r="B14" s="6">
        <f t="shared" si="0"/>
        <v>97</v>
      </c>
      <c r="C14" s="18">
        <v>1</v>
      </c>
      <c r="D14" s="13">
        <f t="shared" si="1"/>
        <v>0.010309278350515464</v>
      </c>
      <c r="E14" s="21">
        <v>13</v>
      </c>
      <c r="F14" s="24">
        <f t="shared" si="2"/>
        <v>0.13402061855670103</v>
      </c>
      <c r="G14" s="21">
        <v>18</v>
      </c>
      <c r="H14" s="25">
        <f t="shared" si="3"/>
        <v>0.18556701030927836</v>
      </c>
      <c r="I14" s="21">
        <v>17</v>
      </c>
      <c r="J14" s="24">
        <f t="shared" si="4"/>
        <v>0.17525773195876287</v>
      </c>
      <c r="K14" s="21">
        <v>48</v>
      </c>
      <c r="L14" s="24">
        <f t="shared" si="5"/>
        <v>0.4948453608247423</v>
      </c>
    </row>
    <row r="15" spans="1:153" s="1" customFormat="1" ht="13.5" thickTop="1">
      <c r="A15" s="4"/>
      <c r="B15" s="6">
        <f>SUM(B7:B14)</f>
        <v>5941</v>
      </c>
      <c r="C15" s="5">
        <f>SUM(C7:C14)</f>
        <v>20</v>
      </c>
      <c r="D15" s="11">
        <f t="shared" si="1"/>
        <v>0.0033664366268305</v>
      </c>
      <c r="E15" s="19">
        <f>SUM(E7:E14)</f>
        <v>121</v>
      </c>
      <c r="F15" s="22">
        <f t="shared" si="2"/>
        <v>0.020366941592324526</v>
      </c>
      <c r="G15" s="19">
        <f>SUM(G7:G14)</f>
        <v>1032</v>
      </c>
      <c r="H15" s="23">
        <f t="shared" si="3"/>
        <v>0.17370812994445378</v>
      </c>
      <c r="I15" s="19">
        <f>SUM(I7:I14)</f>
        <v>2953</v>
      </c>
      <c r="J15" s="22">
        <f t="shared" si="4"/>
        <v>0.4970543679515233</v>
      </c>
      <c r="K15" s="19">
        <f>SUM(K7:K14)</f>
        <v>1815</v>
      </c>
      <c r="L15" s="22">
        <f t="shared" si="5"/>
        <v>0.30550412388486786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ht="12.75">
      <c r="A16" s="48"/>
    </row>
    <row r="18" spans="1:12" ht="27">
      <c r="A18" s="106" t="s">
        <v>124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885</v>
      </c>
      <c r="C21" s="5">
        <v>0</v>
      </c>
      <c r="D21" s="11">
        <f aca="true" t="shared" si="7" ref="D21:D29">C21/B21</f>
        <v>0</v>
      </c>
      <c r="E21" s="19">
        <v>1</v>
      </c>
      <c r="F21" s="22">
        <f aca="true" t="shared" si="8" ref="F21:F29">E21/B21</f>
        <v>0.0011299435028248588</v>
      </c>
      <c r="G21" s="19">
        <v>60</v>
      </c>
      <c r="H21" s="23">
        <f aca="true" t="shared" si="9" ref="H21:H29">G21/B21</f>
        <v>0.06779661016949153</v>
      </c>
      <c r="I21" s="19">
        <v>379</v>
      </c>
      <c r="J21" s="22">
        <f aca="true" t="shared" si="10" ref="J21:J29">I21/B21</f>
        <v>0.42824858757062145</v>
      </c>
      <c r="K21" s="19">
        <v>445</v>
      </c>
      <c r="L21" s="22">
        <f aca="true" t="shared" si="11" ref="L21:L29">K21/B21</f>
        <v>0.5028248587570622</v>
      </c>
    </row>
    <row r="22" spans="1:12" ht="12.75">
      <c r="A22" s="2" t="s">
        <v>6</v>
      </c>
      <c r="B22" s="6">
        <f t="shared" si="6"/>
        <v>874</v>
      </c>
      <c r="C22" s="17">
        <v>1</v>
      </c>
      <c r="D22" s="12">
        <f t="shared" si="7"/>
        <v>0.0011441647597254005</v>
      </c>
      <c r="E22" s="20">
        <v>8</v>
      </c>
      <c r="F22" s="22">
        <f t="shared" si="8"/>
        <v>0.009153318077803204</v>
      </c>
      <c r="G22" s="20">
        <v>115</v>
      </c>
      <c r="H22" s="23">
        <f t="shared" si="9"/>
        <v>0.13157894736842105</v>
      </c>
      <c r="I22" s="20">
        <v>365</v>
      </c>
      <c r="J22" s="22">
        <f t="shared" si="10"/>
        <v>0.41762013729977115</v>
      </c>
      <c r="K22" s="20">
        <v>385</v>
      </c>
      <c r="L22" s="22">
        <f t="shared" si="11"/>
        <v>0.4405034324942792</v>
      </c>
    </row>
    <row r="23" spans="1:12" ht="12.75">
      <c r="A23" s="2" t="s">
        <v>7</v>
      </c>
      <c r="B23" s="6">
        <f t="shared" si="6"/>
        <v>941</v>
      </c>
      <c r="C23" s="17">
        <v>0</v>
      </c>
      <c r="D23" s="12">
        <f t="shared" si="7"/>
        <v>0</v>
      </c>
      <c r="E23" s="20">
        <v>21</v>
      </c>
      <c r="F23" s="22">
        <f t="shared" si="8"/>
        <v>0.022316684378320937</v>
      </c>
      <c r="G23" s="20">
        <v>116</v>
      </c>
      <c r="H23" s="23">
        <f t="shared" si="9"/>
        <v>0.12327311370882041</v>
      </c>
      <c r="I23" s="20">
        <v>435</v>
      </c>
      <c r="J23" s="22">
        <f t="shared" si="10"/>
        <v>0.4622741764080765</v>
      </c>
      <c r="K23" s="20">
        <v>369</v>
      </c>
      <c r="L23" s="22">
        <f t="shared" si="11"/>
        <v>0.39213602550478216</v>
      </c>
    </row>
    <row r="24" spans="1:12" ht="12.75">
      <c r="A24" s="2" t="s">
        <v>8</v>
      </c>
      <c r="B24" s="6">
        <f t="shared" si="6"/>
        <v>1029</v>
      </c>
      <c r="C24" s="17">
        <v>6</v>
      </c>
      <c r="D24" s="12">
        <f t="shared" si="7"/>
        <v>0.0058309037900874635</v>
      </c>
      <c r="E24" s="20">
        <v>22</v>
      </c>
      <c r="F24" s="22">
        <f t="shared" si="8"/>
        <v>0.021379980563654033</v>
      </c>
      <c r="G24" s="20">
        <v>162</v>
      </c>
      <c r="H24" s="23">
        <f t="shared" si="9"/>
        <v>0.15743440233236153</v>
      </c>
      <c r="I24" s="20">
        <v>391</v>
      </c>
      <c r="J24" s="22">
        <f t="shared" si="10"/>
        <v>0.37998056365403304</v>
      </c>
      <c r="K24" s="20">
        <v>448</v>
      </c>
      <c r="L24" s="22">
        <f t="shared" si="11"/>
        <v>0.43537414965986393</v>
      </c>
    </row>
    <row r="25" spans="1:12" ht="12.75">
      <c r="A25" s="2" t="s">
        <v>9</v>
      </c>
      <c r="B25" s="6">
        <f t="shared" si="6"/>
        <v>1058</v>
      </c>
      <c r="C25" s="17">
        <v>1</v>
      </c>
      <c r="D25" s="12">
        <f t="shared" si="7"/>
        <v>0.000945179584120983</v>
      </c>
      <c r="E25" s="20">
        <v>16</v>
      </c>
      <c r="F25" s="22">
        <f t="shared" si="8"/>
        <v>0.015122873345935728</v>
      </c>
      <c r="G25" s="20">
        <v>130</v>
      </c>
      <c r="H25" s="23">
        <f t="shared" si="9"/>
        <v>0.12287334593572778</v>
      </c>
      <c r="I25" s="20">
        <v>434</v>
      </c>
      <c r="J25" s="22">
        <f t="shared" si="10"/>
        <v>0.4102079395085066</v>
      </c>
      <c r="K25" s="20">
        <v>477</v>
      </c>
      <c r="L25" s="22">
        <f t="shared" si="11"/>
        <v>0.45085066162570886</v>
      </c>
    </row>
    <row r="26" spans="1:12" ht="12.75">
      <c r="A26" s="2" t="s">
        <v>10</v>
      </c>
      <c r="B26" s="6">
        <f t="shared" si="6"/>
        <v>966</v>
      </c>
      <c r="C26" s="17">
        <v>2</v>
      </c>
      <c r="D26" s="12">
        <f t="shared" si="7"/>
        <v>0.002070393374741201</v>
      </c>
      <c r="E26" s="20">
        <v>9</v>
      </c>
      <c r="F26" s="22">
        <f t="shared" si="8"/>
        <v>0.009316770186335404</v>
      </c>
      <c r="G26" s="20">
        <v>107</v>
      </c>
      <c r="H26" s="23">
        <f t="shared" si="9"/>
        <v>0.11076604554865424</v>
      </c>
      <c r="I26" s="20">
        <v>256</v>
      </c>
      <c r="J26" s="22">
        <f t="shared" si="10"/>
        <v>0.2650103519668737</v>
      </c>
      <c r="K26" s="20">
        <v>592</v>
      </c>
      <c r="L26" s="22">
        <f t="shared" si="11"/>
        <v>0.6128364389233955</v>
      </c>
    </row>
    <row r="27" spans="1:12" ht="12.75">
      <c r="A27" s="2" t="s">
        <v>11</v>
      </c>
      <c r="B27" s="6">
        <f t="shared" si="6"/>
        <v>94</v>
      </c>
      <c r="C27" s="17">
        <v>0</v>
      </c>
      <c r="D27" s="12">
        <f t="shared" si="7"/>
        <v>0</v>
      </c>
      <c r="E27" s="20">
        <v>0</v>
      </c>
      <c r="F27" s="22">
        <f t="shared" si="8"/>
        <v>0</v>
      </c>
      <c r="G27" s="20">
        <v>5</v>
      </c>
      <c r="H27" s="23">
        <f t="shared" si="9"/>
        <v>0.05319148936170213</v>
      </c>
      <c r="I27" s="20">
        <v>30</v>
      </c>
      <c r="J27" s="22">
        <f t="shared" si="10"/>
        <v>0.3191489361702128</v>
      </c>
      <c r="K27" s="20">
        <v>59</v>
      </c>
      <c r="L27" s="22">
        <f t="shared" si="11"/>
        <v>0.6276595744680851</v>
      </c>
    </row>
    <row r="28" spans="1:12" ht="13.5" thickBot="1">
      <c r="A28" s="3" t="s">
        <v>12</v>
      </c>
      <c r="B28" s="16">
        <f t="shared" si="6"/>
        <v>97</v>
      </c>
      <c r="C28" s="18">
        <v>0</v>
      </c>
      <c r="D28" s="13">
        <f t="shared" si="7"/>
        <v>0</v>
      </c>
      <c r="E28" s="21">
        <v>0</v>
      </c>
      <c r="F28" s="24">
        <f t="shared" si="8"/>
        <v>0</v>
      </c>
      <c r="G28" s="21">
        <v>7</v>
      </c>
      <c r="H28" s="25">
        <f t="shared" si="9"/>
        <v>0.07216494845360824</v>
      </c>
      <c r="I28" s="21">
        <v>35</v>
      </c>
      <c r="J28" s="24">
        <f t="shared" si="10"/>
        <v>0.36082474226804123</v>
      </c>
      <c r="K28" s="21">
        <v>55</v>
      </c>
      <c r="L28" s="24">
        <f t="shared" si="11"/>
        <v>0.5670103092783505</v>
      </c>
    </row>
    <row r="29" spans="1:12" ht="13.5" thickTop="1">
      <c r="A29" s="4"/>
      <c r="B29" s="6">
        <f>SUM(B21:B28)</f>
        <v>5944</v>
      </c>
      <c r="C29" s="5">
        <f>SUM(C21:C28)</f>
        <v>10</v>
      </c>
      <c r="D29" s="14">
        <f t="shared" si="7"/>
        <v>0.0016823687752355316</v>
      </c>
      <c r="E29" s="19">
        <f>SUM(E21:E28)</f>
        <v>77</v>
      </c>
      <c r="F29" s="22">
        <f t="shared" si="8"/>
        <v>0.012954239569313594</v>
      </c>
      <c r="G29" s="19">
        <f>SUM(G21:G28)</f>
        <v>702</v>
      </c>
      <c r="H29" s="23">
        <f t="shared" si="9"/>
        <v>0.11810228802153432</v>
      </c>
      <c r="I29" s="19">
        <f>SUM(I21:I28)</f>
        <v>2325</v>
      </c>
      <c r="J29" s="22">
        <f t="shared" si="10"/>
        <v>0.3911507402422611</v>
      </c>
      <c r="K29" s="19">
        <f>SUM(K21:K28)</f>
        <v>2830</v>
      </c>
      <c r="L29" s="22">
        <f t="shared" si="11"/>
        <v>0.47611036339165547</v>
      </c>
    </row>
    <row r="30" ht="12.75">
      <c r="A30" s="48"/>
    </row>
    <row r="31" ht="12.75">
      <c r="A31" s="56"/>
    </row>
    <row r="32" spans="1:153" s="52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</row>
    <row r="33" ht="12" customHeight="1"/>
    <row r="34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</sheetData>
  <mergeCells count="14">
    <mergeCell ref="E20:F20"/>
    <mergeCell ref="I6:J6"/>
    <mergeCell ref="A18:L18"/>
    <mergeCell ref="K20:L20"/>
    <mergeCell ref="C20:D20"/>
    <mergeCell ref="G20:H20"/>
    <mergeCell ref="I20:J20"/>
    <mergeCell ref="A1:L1"/>
    <mergeCell ref="K6:L6"/>
    <mergeCell ref="A4:L4"/>
    <mergeCell ref="A2:L2"/>
    <mergeCell ref="C6:D6"/>
    <mergeCell ref="E6:F6"/>
    <mergeCell ref="G6:H6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85" r:id="rId1"/>
  <headerFooter alignWithMargins="0">
    <oddFooter>&amp;LDept. of ESE&amp;C&amp;D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5"/>
  <sheetViews>
    <sheetView workbookViewId="0" topLeftCell="A5">
      <selection activeCell="M15" sqref="M15"/>
    </sheetView>
  </sheetViews>
  <sheetFormatPr defaultColWidth="9.140625" defaultRowHeight="12.75"/>
  <cols>
    <col min="2" max="2" width="10.8515625" style="0" customWidth="1"/>
    <col min="3" max="3" width="9.28125" style="0" bestFit="1" customWidth="1"/>
    <col min="5" max="5" width="9.28125" style="0" bestFit="1" customWidth="1"/>
  </cols>
  <sheetData>
    <row r="1" spans="1:12" ht="24.75">
      <c r="A1" s="111" t="s">
        <v>24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ht="31.5">
      <c r="A2" s="127" t="s">
        <v>0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</row>
    <row r="4" spans="1:12" ht="27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22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  <c r="M6"/>
      <c r="N6"/>
      <c r="O6"/>
      <c r="P6"/>
      <c r="Q6"/>
      <c r="R6"/>
      <c r="S6"/>
      <c r="T6"/>
      <c r="U6"/>
      <c r="V6"/>
    </row>
    <row r="7" spans="1:12" ht="12.75">
      <c r="A7" s="7" t="s">
        <v>5</v>
      </c>
      <c r="B7" s="6">
        <v>1516</v>
      </c>
      <c r="C7" s="5">
        <v>904</v>
      </c>
      <c r="D7" s="11">
        <f>C7/B7</f>
        <v>0.5963060686015831</v>
      </c>
      <c r="E7" s="19">
        <v>167</v>
      </c>
      <c r="F7" s="22">
        <f>E7/B7</f>
        <v>0.11015831134564644</v>
      </c>
      <c r="G7" s="19">
        <v>298</v>
      </c>
      <c r="H7" s="23">
        <f>G7/B7</f>
        <v>0.19656992084432717</v>
      </c>
      <c r="I7" s="19">
        <v>120</v>
      </c>
      <c r="J7" s="22">
        <f>I7/B7</f>
        <v>0.079155672823219</v>
      </c>
      <c r="K7" s="19">
        <v>27</v>
      </c>
      <c r="L7" s="22">
        <f>K7/B7</f>
        <v>0.017810026385224276</v>
      </c>
    </row>
    <row r="8" spans="1:12" ht="12.75">
      <c r="A8" s="2" t="s">
        <v>6</v>
      </c>
      <c r="B8" s="15">
        <v>1671</v>
      </c>
      <c r="C8" s="17">
        <v>1090</v>
      </c>
      <c r="D8" s="12">
        <f aca="true" t="shared" si="0" ref="D8:D15">C8/B8</f>
        <v>0.6523040095751047</v>
      </c>
      <c r="E8" s="20">
        <v>235</v>
      </c>
      <c r="F8" s="22">
        <f aca="true" t="shared" si="1" ref="F8:F15">E8/B8</f>
        <v>0.14063435068821065</v>
      </c>
      <c r="G8" s="20">
        <v>228</v>
      </c>
      <c r="H8" s="23">
        <f aca="true" t="shared" si="2" ref="H8:H15">G8/B8</f>
        <v>0.13644524236983843</v>
      </c>
      <c r="I8" s="20">
        <v>103</v>
      </c>
      <c r="J8" s="22">
        <f aca="true" t="shared" si="3" ref="J8:J15">I8/B8</f>
        <v>0.061639736684619986</v>
      </c>
      <c r="K8" s="20">
        <v>15</v>
      </c>
      <c r="L8" s="22">
        <f aca="true" t="shared" si="4" ref="L8:L15">K8/B8</f>
        <v>0.008976660682226212</v>
      </c>
    </row>
    <row r="9" spans="1:12" ht="12.75">
      <c r="A9" s="2" t="s">
        <v>7</v>
      </c>
      <c r="B9" s="15">
        <v>1749</v>
      </c>
      <c r="C9" s="17">
        <v>1140</v>
      </c>
      <c r="D9" s="12">
        <f t="shared" si="0"/>
        <v>0.6518010291595198</v>
      </c>
      <c r="E9" s="20">
        <v>277</v>
      </c>
      <c r="F9" s="22">
        <f t="shared" si="1"/>
        <v>0.15837621497998858</v>
      </c>
      <c r="G9" s="20">
        <v>230</v>
      </c>
      <c r="H9" s="23">
        <f t="shared" si="2"/>
        <v>0.13150371640937678</v>
      </c>
      <c r="I9" s="20">
        <v>88</v>
      </c>
      <c r="J9" s="22">
        <f t="shared" si="3"/>
        <v>0.050314465408805034</v>
      </c>
      <c r="K9" s="20">
        <v>14</v>
      </c>
      <c r="L9" s="22">
        <f t="shared" si="4"/>
        <v>0.008004574042309892</v>
      </c>
    </row>
    <row r="10" spans="1:12" ht="12.75">
      <c r="A10" s="2" t="s">
        <v>8</v>
      </c>
      <c r="B10" s="15">
        <v>1533</v>
      </c>
      <c r="C10" s="17">
        <v>1052</v>
      </c>
      <c r="D10" s="12">
        <f t="shared" si="0"/>
        <v>0.6862361382909328</v>
      </c>
      <c r="E10" s="20">
        <v>232</v>
      </c>
      <c r="F10" s="22">
        <f t="shared" si="1"/>
        <v>0.15133724722765818</v>
      </c>
      <c r="G10" s="20">
        <v>176</v>
      </c>
      <c r="H10" s="23">
        <f t="shared" si="2"/>
        <v>0.11480756686236138</v>
      </c>
      <c r="I10" s="20">
        <v>66</v>
      </c>
      <c r="J10" s="22">
        <f t="shared" si="3"/>
        <v>0.043052837573385516</v>
      </c>
      <c r="K10" s="20">
        <v>7</v>
      </c>
      <c r="L10" s="22">
        <f t="shared" si="4"/>
        <v>0.0045662100456621</v>
      </c>
    </row>
    <row r="11" spans="1:12" ht="12.75">
      <c r="A11" s="2" t="s">
        <v>9</v>
      </c>
      <c r="B11" s="15">
        <v>1522</v>
      </c>
      <c r="C11" s="17">
        <v>999</v>
      </c>
      <c r="D11" s="12">
        <f t="shared" si="0"/>
        <v>0.6563731931668857</v>
      </c>
      <c r="E11" s="20">
        <v>270</v>
      </c>
      <c r="F11" s="22">
        <f t="shared" si="1"/>
        <v>0.1773981603153745</v>
      </c>
      <c r="G11" s="20">
        <v>189</v>
      </c>
      <c r="H11" s="23">
        <f t="shared" si="2"/>
        <v>0.12417871222076216</v>
      </c>
      <c r="I11" s="20">
        <v>55</v>
      </c>
      <c r="J11" s="22">
        <f t="shared" si="3"/>
        <v>0.03613666228646518</v>
      </c>
      <c r="K11" s="20">
        <v>9</v>
      </c>
      <c r="L11" s="22">
        <f t="shared" si="4"/>
        <v>0.005913272010512484</v>
      </c>
    </row>
    <row r="12" spans="1:12" ht="12.75">
      <c r="A12" s="2" t="s">
        <v>10</v>
      </c>
      <c r="B12" s="15">
        <v>1318</v>
      </c>
      <c r="C12" s="17">
        <v>968</v>
      </c>
      <c r="D12" s="12">
        <f t="shared" si="0"/>
        <v>0.7344461305007587</v>
      </c>
      <c r="E12" s="20">
        <v>226</v>
      </c>
      <c r="F12" s="22">
        <f t="shared" si="1"/>
        <v>0.17147192716236723</v>
      </c>
      <c r="G12" s="20">
        <v>102</v>
      </c>
      <c r="H12" s="23">
        <f t="shared" si="2"/>
        <v>0.07738998482549317</v>
      </c>
      <c r="I12" s="20">
        <v>19</v>
      </c>
      <c r="J12" s="22">
        <f t="shared" si="3"/>
        <v>0.014415781487101669</v>
      </c>
      <c r="K12" s="20">
        <v>3</v>
      </c>
      <c r="L12" s="22">
        <f t="shared" si="4"/>
        <v>0.002276176024279211</v>
      </c>
    </row>
    <row r="13" spans="1:12" ht="12.75">
      <c r="A13" s="2" t="s">
        <v>11</v>
      </c>
      <c r="B13" s="15">
        <v>1588</v>
      </c>
      <c r="C13" s="17">
        <v>1230</v>
      </c>
      <c r="D13" s="12">
        <f t="shared" si="0"/>
        <v>0.77455919395466</v>
      </c>
      <c r="E13" s="20">
        <v>248</v>
      </c>
      <c r="F13" s="22">
        <f t="shared" si="1"/>
        <v>0.1561712846347607</v>
      </c>
      <c r="G13" s="20">
        <v>84</v>
      </c>
      <c r="H13" s="23">
        <f t="shared" si="2"/>
        <v>0.05289672544080604</v>
      </c>
      <c r="I13" s="20">
        <v>21</v>
      </c>
      <c r="J13" s="22">
        <f t="shared" si="3"/>
        <v>0.01322418136020151</v>
      </c>
      <c r="K13" s="20">
        <v>5</v>
      </c>
      <c r="L13" s="22">
        <f t="shared" si="4"/>
        <v>0.0031486146095717885</v>
      </c>
    </row>
    <row r="14" spans="1:12" ht="13.5" thickBot="1">
      <c r="A14" s="3" t="s">
        <v>12</v>
      </c>
      <c r="B14" s="16">
        <v>620</v>
      </c>
      <c r="C14" s="18">
        <v>401</v>
      </c>
      <c r="D14" s="13">
        <f t="shared" si="0"/>
        <v>0.646774193548387</v>
      </c>
      <c r="E14" s="21">
        <v>156</v>
      </c>
      <c r="F14" s="24">
        <f t="shared" si="1"/>
        <v>0.25161290322580643</v>
      </c>
      <c r="G14" s="21">
        <v>51</v>
      </c>
      <c r="H14" s="25">
        <f t="shared" si="2"/>
        <v>0.08225806451612903</v>
      </c>
      <c r="I14" s="21">
        <v>10</v>
      </c>
      <c r="J14" s="24">
        <f t="shared" si="3"/>
        <v>0.016129032258064516</v>
      </c>
      <c r="K14" s="21">
        <v>2</v>
      </c>
      <c r="L14" s="24">
        <f t="shared" si="4"/>
        <v>0.0032258064516129032</v>
      </c>
    </row>
    <row r="15" spans="1:22" s="1" customFormat="1" ht="13.5" thickTop="1">
      <c r="A15" s="4"/>
      <c r="B15" s="6">
        <f>SUM(B7:B14)</f>
        <v>11517</v>
      </c>
      <c r="C15" s="5">
        <f>SUM(C7:C14)</f>
        <v>7784</v>
      </c>
      <c r="D15" s="14">
        <f t="shared" si="0"/>
        <v>0.6758704523747504</v>
      </c>
      <c r="E15" s="19">
        <f>SUM(E7:E14)</f>
        <v>1811</v>
      </c>
      <c r="F15" s="22">
        <f t="shared" si="1"/>
        <v>0.15724581054093947</v>
      </c>
      <c r="G15" s="19">
        <f>SUM(G7:G14)</f>
        <v>1358</v>
      </c>
      <c r="H15" s="23">
        <f t="shared" si="2"/>
        <v>0.11791265086394026</v>
      </c>
      <c r="I15" s="19">
        <f>SUM(I7:I14)</f>
        <v>482</v>
      </c>
      <c r="J15" s="22">
        <f t="shared" si="3"/>
        <v>0.041851176521663626</v>
      </c>
      <c r="K15" s="19">
        <f>SUM(K7:K14)</f>
        <v>82</v>
      </c>
      <c r="L15" s="22">
        <f t="shared" si="4"/>
        <v>0.00711990969870626</v>
      </c>
      <c r="M15"/>
      <c r="N15"/>
      <c r="O15"/>
      <c r="P15"/>
      <c r="Q15"/>
      <c r="R15"/>
      <c r="S15"/>
      <c r="T15"/>
      <c r="U15"/>
      <c r="V15"/>
    </row>
    <row r="18" spans="1:12" ht="27">
      <c r="A18" s="106" t="s">
        <v>17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>C21+E21+G21+I21+K21</f>
        <v>1556</v>
      </c>
      <c r="C21" s="5">
        <v>722</v>
      </c>
      <c r="D21" s="11">
        <f>C21/B21</f>
        <v>0.4640102827763496</v>
      </c>
      <c r="E21" s="19">
        <v>341</v>
      </c>
      <c r="F21" s="22">
        <f>E21/B21</f>
        <v>0.2191516709511568</v>
      </c>
      <c r="G21" s="19">
        <v>360</v>
      </c>
      <c r="H21" s="23">
        <f>G21/B21</f>
        <v>0.23136246786632392</v>
      </c>
      <c r="I21" s="19">
        <v>119</v>
      </c>
      <c r="J21" s="22">
        <f>I21/B21</f>
        <v>0.07647814910025708</v>
      </c>
      <c r="K21" s="19">
        <v>14</v>
      </c>
      <c r="L21" s="22">
        <f>K21/B21</f>
        <v>0.008997429305912597</v>
      </c>
    </row>
    <row r="22" spans="1:12" ht="12.75">
      <c r="A22" s="2" t="s">
        <v>6</v>
      </c>
      <c r="B22" s="6">
        <f aca="true" t="shared" si="5" ref="B22:B28">C22+E22+G22+I22+K22</f>
        <v>1730</v>
      </c>
      <c r="C22" s="17">
        <v>923</v>
      </c>
      <c r="D22" s="12">
        <f aca="true" t="shared" si="6" ref="D22:D29">C22/B22</f>
        <v>0.5335260115606937</v>
      </c>
      <c r="E22" s="20">
        <v>412</v>
      </c>
      <c r="F22" s="22">
        <f aca="true" t="shared" si="7" ref="F22:F29">E22/B22</f>
        <v>0.23815028901734103</v>
      </c>
      <c r="G22" s="20">
        <v>304</v>
      </c>
      <c r="H22" s="23">
        <f aca="true" t="shared" si="8" ref="H22:H29">G22/B22</f>
        <v>0.17572254335260115</v>
      </c>
      <c r="I22" s="20">
        <v>81</v>
      </c>
      <c r="J22" s="22">
        <f aca="true" t="shared" si="9" ref="J22:J29">I22/B22</f>
        <v>0.04682080924855491</v>
      </c>
      <c r="K22" s="20">
        <v>10</v>
      </c>
      <c r="L22" s="22">
        <f aca="true" t="shared" si="10" ref="L22:L29">K22/B22</f>
        <v>0.005780346820809248</v>
      </c>
    </row>
    <row r="23" spans="1:12" ht="12.75">
      <c r="A23" s="2" t="s">
        <v>7</v>
      </c>
      <c r="B23" s="6">
        <f t="shared" si="5"/>
        <v>1780</v>
      </c>
      <c r="C23" s="17">
        <v>965</v>
      </c>
      <c r="D23" s="12">
        <f t="shared" si="6"/>
        <v>0.5421348314606742</v>
      </c>
      <c r="E23" s="20">
        <v>435</v>
      </c>
      <c r="F23" s="22">
        <f t="shared" si="7"/>
        <v>0.2443820224719101</v>
      </c>
      <c r="G23" s="20">
        <v>238</v>
      </c>
      <c r="H23" s="23">
        <f t="shared" si="8"/>
        <v>0.13370786516853933</v>
      </c>
      <c r="I23" s="20">
        <v>127</v>
      </c>
      <c r="J23" s="22">
        <f t="shared" si="9"/>
        <v>0.07134831460674157</v>
      </c>
      <c r="K23" s="20">
        <v>15</v>
      </c>
      <c r="L23" s="22">
        <f t="shared" si="10"/>
        <v>0.008426966292134831</v>
      </c>
    </row>
    <row r="24" spans="1:12" ht="12.75">
      <c r="A24" s="2" t="s">
        <v>8</v>
      </c>
      <c r="B24" s="6">
        <f t="shared" si="5"/>
        <v>1532</v>
      </c>
      <c r="C24" s="17">
        <v>1143</v>
      </c>
      <c r="D24" s="12">
        <f t="shared" si="6"/>
        <v>0.7460835509138382</v>
      </c>
      <c r="E24" s="20">
        <v>215</v>
      </c>
      <c r="F24" s="22">
        <f t="shared" si="7"/>
        <v>0.14033942558746737</v>
      </c>
      <c r="G24" s="20">
        <v>130</v>
      </c>
      <c r="H24" s="23">
        <f t="shared" si="8"/>
        <v>0.08485639686684072</v>
      </c>
      <c r="I24" s="20">
        <v>33</v>
      </c>
      <c r="J24" s="22">
        <f t="shared" si="9"/>
        <v>0.02154046997389034</v>
      </c>
      <c r="K24" s="20">
        <v>11</v>
      </c>
      <c r="L24" s="22">
        <f t="shared" si="10"/>
        <v>0.007180156657963447</v>
      </c>
    </row>
    <row r="25" spans="1:12" ht="12.75">
      <c r="A25" s="2" t="s">
        <v>9</v>
      </c>
      <c r="B25" s="6">
        <f t="shared" si="5"/>
        <v>1518</v>
      </c>
      <c r="C25" s="17">
        <v>1063</v>
      </c>
      <c r="D25" s="12">
        <f t="shared" si="6"/>
        <v>0.7002635046113307</v>
      </c>
      <c r="E25" s="20">
        <v>226</v>
      </c>
      <c r="F25" s="22">
        <f t="shared" si="7"/>
        <v>0.14888010540184454</v>
      </c>
      <c r="G25" s="20">
        <v>169</v>
      </c>
      <c r="H25" s="23">
        <f t="shared" si="8"/>
        <v>0.11133069828722003</v>
      </c>
      <c r="I25" s="20">
        <v>52</v>
      </c>
      <c r="J25" s="22">
        <f t="shared" si="9"/>
        <v>0.034255599472990776</v>
      </c>
      <c r="K25" s="20">
        <v>8</v>
      </c>
      <c r="L25" s="22">
        <f t="shared" si="10"/>
        <v>0.005270092226613966</v>
      </c>
    </row>
    <row r="26" spans="1:12" ht="12.75">
      <c r="A26" s="2" t="s">
        <v>10</v>
      </c>
      <c r="B26" s="6">
        <f t="shared" si="5"/>
        <v>1307</v>
      </c>
      <c r="C26" s="17">
        <v>851</v>
      </c>
      <c r="D26" s="12">
        <f t="shared" si="6"/>
        <v>0.6511094108645754</v>
      </c>
      <c r="E26" s="20">
        <v>261</v>
      </c>
      <c r="F26" s="22">
        <f t="shared" si="7"/>
        <v>0.19969395562356543</v>
      </c>
      <c r="G26" s="20">
        <v>162</v>
      </c>
      <c r="H26" s="23">
        <f t="shared" si="8"/>
        <v>0.12394797245600613</v>
      </c>
      <c r="I26" s="20">
        <v>25</v>
      </c>
      <c r="J26" s="22">
        <f t="shared" si="9"/>
        <v>0.019127773527161437</v>
      </c>
      <c r="K26" s="20">
        <v>8</v>
      </c>
      <c r="L26" s="22">
        <f t="shared" si="10"/>
        <v>0.00612088752869166</v>
      </c>
    </row>
    <row r="27" spans="1:12" ht="12.75">
      <c r="A27" s="2" t="s">
        <v>11</v>
      </c>
      <c r="B27" s="6">
        <f t="shared" si="5"/>
        <v>1551</v>
      </c>
      <c r="C27" s="17">
        <v>921</v>
      </c>
      <c r="D27" s="12">
        <f t="shared" si="6"/>
        <v>0.5938104448742747</v>
      </c>
      <c r="E27" s="20">
        <v>342</v>
      </c>
      <c r="F27" s="22">
        <f t="shared" si="7"/>
        <v>0.2205029013539652</v>
      </c>
      <c r="G27" s="20">
        <v>215</v>
      </c>
      <c r="H27" s="23">
        <f t="shared" si="8"/>
        <v>0.13862024500322373</v>
      </c>
      <c r="I27" s="20">
        <v>67</v>
      </c>
      <c r="J27" s="22">
        <f t="shared" si="9"/>
        <v>0.04319793681495809</v>
      </c>
      <c r="K27" s="20">
        <v>6</v>
      </c>
      <c r="L27" s="22">
        <f t="shared" si="10"/>
        <v>0.0038684719535783366</v>
      </c>
    </row>
    <row r="28" spans="1:12" ht="13.5" thickBot="1">
      <c r="A28" s="3" t="s">
        <v>12</v>
      </c>
      <c r="B28" s="16">
        <f t="shared" si="5"/>
        <v>619</v>
      </c>
      <c r="C28" s="18">
        <v>305</v>
      </c>
      <c r="D28" s="13">
        <f t="shared" si="6"/>
        <v>0.4927302100161551</v>
      </c>
      <c r="E28" s="21">
        <v>137</v>
      </c>
      <c r="F28" s="24">
        <f t="shared" si="7"/>
        <v>0.22132471728594508</v>
      </c>
      <c r="G28" s="21">
        <v>104</v>
      </c>
      <c r="H28" s="25">
        <f t="shared" si="8"/>
        <v>0.1680129240710824</v>
      </c>
      <c r="I28" s="21">
        <v>69</v>
      </c>
      <c r="J28" s="24">
        <f t="shared" si="9"/>
        <v>0.11147011308562198</v>
      </c>
      <c r="K28" s="21">
        <v>4</v>
      </c>
      <c r="L28" s="24">
        <f t="shared" si="10"/>
        <v>0.006462035541195477</v>
      </c>
    </row>
    <row r="29" spans="1:12" ht="13.5" thickTop="1">
      <c r="A29" s="4"/>
      <c r="B29" s="6">
        <f>SUM(B21:B28)</f>
        <v>11593</v>
      </c>
      <c r="C29" s="5">
        <f>SUM(C21:C28)</f>
        <v>6893</v>
      </c>
      <c r="D29" s="14">
        <f t="shared" si="6"/>
        <v>0.5945829379798154</v>
      </c>
      <c r="E29" s="19">
        <f>SUM(E21:E28)</f>
        <v>2369</v>
      </c>
      <c r="F29" s="22">
        <f t="shared" si="7"/>
        <v>0.20434745104804625</v>
      </c>
      <c r="G29" s="19">
        <f>SUM(G21:G28)</f>
        <v>1682</v>
      </c>
      <c r="H29" s="23">
        <f t="shared" si="8"/>
        <v>0.1450875528336065</v>
      </c>
      <c r="I29" s="19">
        <f>SUM(I21:I28)</f>
        <v>573</v>
      </c>
      <c r="J29" s="22">
        <f t="shared" si="9"/>
        <v>0.04942637798671612</v>
      </c>
      <c r="K29" s="19">
        <f>SUM(K21:K28)</f>
        <v>76</v>
      </c>
      <c r="L29" s="22">
        <f t="shared" si="10"/>
        <v>0.006555680151815751</v>
      </c>
    </row>
    <row r="31" spans="1:12" ht="27">
      <c r="A31" s="106" t="s">
        <v>26</v>
      </c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2" ht="12.75">
      <c r="A32" s="126" t="s">
        <v>31</v>
      </c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</row>
    <row r="33" spans="1:12" ht="13.5" thickBot="1">
      <c r="A33" s="26"/>
      <c r="B33" s="26"/>
      <c r="C33" s="26"/>
      <c r="D33" s="26"/>
      <c r="E33" s="26"/>
      <c r="F33" s="26"/>
      <c r="G33" s="26"/>
      <c r="J33" s="38"/>
      <c r="K33" s="38"/>
      <c r="L33" s="38"/>
    </row>
    <row r="34" spans="1:12" ht="24.75" customHeight="1" thickBot="1">
      <c r="A34" s="30" t="s">
        <v>25</v>
      </c>
      <c r="B34" s="120" t="s">
        <v>4</v>
      </c>
      <c r="C34" s="121"/>
      <c r="D34" s="120" t="s">
        <v>13</v>
      </c>
      <c r="E34" s="122"/>
      <c r="F34" s="120" t="s">
        <v>27</v>
      </c>
      <c r="G34" s="121"/>
      <c r="H34" s="30" t="s">
        <v>29</v>
      </c>
      <c r="I34" s="123" t="s">
        <v>32</v>
      </c>
      <c r="J34" s="124"/>
      <c r="K34" s="123" t="s">
        <v>28</v>
      </c>
      <c r="L34" s="125"/>
    </row>
    <row r="35" spans="1:12" ht="12.75">
      <c r="A35" s="33">
        <v>2002</v>
      </c>
      <c r="B35" s="34">
        <f>C7</f>
        <v>904</v>
      </c>
      <c r="C35" s="35">
        <f>B35/H35</f>
        <v>0.5963060686015831</v>
      </c>
      <c r="D35" s="34">
        <f>E7</f>
        <v>167</v>
      </c>
      <c r="E35" s="36">
        <f>D35/H35</f>
        <v>0.11015831134564644</v>
      </c>
      <c r="F35" s="34">
        <f>G7+I7+K7</f>
        <v>445</v>
      </c>
      <c r="G35" s="36">
        <f>F35/H35</f>
        <v>0.29353562005277045</v>
      </c>
      <c r="H35" s="37">
        <v>1516</v>
      </c>
      <c r="I35" s="112">
        <v>1817</v>
      </c>
      <c r="J35" s="113"/>
      <c r="K35" s="116">
        <f>H35/I35</f>
        <v>0.8343423225096313</v>
      </c>
      <c r="L35" s="117"/>
    </row>
    <row r="36" spans="1:12" ht="13.5" thickBot="1">
      <c r="A36" s="32">
        <v>2003</v>
      </c>
      <c r="B36" s="27">
        <f>975</f>
        <v>975</v>
      </c>
      <c r="C36" s="28">
        <f>B36/H36</f>
        <v>0.5462184873949579</v>
      </c>
      <c r="D36" s="27">
        <v>272</v>
      </c>
      <c r="E36" s="29">
        <f>D36/H36</f>
        <v>0.1523809523809524</v>
      </c>
      <c r="F36" s="27">
        <f>156+28+354</f>
        <v>538</v>
      </c>
      <c r="G36" s="28">
        <f>F36/H36</f>
        <v>0.3014005602240896</v>
      </c>
      <c r="H36" s="31">
        <f>F36+D36+B36</f>
        <v>1785</v>
      </c>
      <c r="I36" s="114">
        <v>1991</v>
      </c>
      <c r="J36" s="115"/>
      <c r="K36" s="118">
        <f>H36/I36</f>
        <v>0.8965344048216977</v>
      </c>
      <c r="L36" s="119"/>
    </row>
    <row r="37" ht="12.75">
      <c r="A37" s="39" t="s">
        <v>30</v>
      </c>
    </row>
    <row r="39" spans="1:12" ht="27.75" thickBot="1">
      <c r="A39" s="106" t="s">
        <v>33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</row>
    <row r="40" spans="1:14" ht="13.5" thickBot="1">
      <c r="A40" s="128" t="s">
        <v>37</v>
      </c>
      <c r="B40" s="129"/>
      <c r="C40" s="130"/>
      <c r="D40" s="128" t="s">
        <v>40</v>
      </c>
      <c r="E40" s="129"/>
      <c r="F40" s="130"/>
      <c r="G40" s="128" t="s">
        <v>46</v>
      </c>
      <c r="H40" s="129"/>
      <c r="I40" s="129"/>
      <c r="J40" s="130"/>
      <c r="K40" s="128" t="s">
        <v>50</v>
      </c>
      <c r="L40" s="129"/>
      <c r="M40" s="129"/>
      <c r="N40" s="130"/>
    </row>
    <row r="41" spans="1:14" ht="12.75">
      <c r="A41" s="41" t="s">
        <v>34</v>
      </c>
      <c r="B41" s="40"/>
      <c r="C41" s="42">
        <v>2721</v>
      </c>
      <c r="D41" s="41" t="s">
        <v>38</v>
      </c>
      <c r="E41" s="40"/>
      <c r="F41" s="47">
        <v>152</v>
      </c>
      <c r="G41" s="41" t="s">
        <v>41</v>
      </c>
      <c r="H41" s="40"/>
      <c r="I41" s="40"/>
      <c r="J41" s="42">
        <v>1400</v>
      </c>
      <c r="K41" s="41" t="s">
        <v>47</v>
      </c>
      <c r="L41" s="40"/>
      <c r="M41" s="40"/>
      <c r="N41" s="42">
        <v>42</v>
      </c>
    </row>
    <row r="42" spans="1:14" ht="24.75" customHeight="1">
      <c r="A42" s="41" t="s">
        <v>35</v>
      </c>
      <c r="B42" s="40"/>
      <c r="C42" s="42">
        <v>1876</v>
      </c>
      <c r="D42" s="41" t="s">
        <v>39</v>
      </c>
      <c r="E42" s="40"/>
      <c r="F42" s="47">
        <v>6585</v>
      </c>
      <c r="G42" s="41" t="s">
        <v>42</v>
      </c>
      <c r="H42" s="40"/>
      <c r="I42" s="40"/>
      <c r="J42" s="42">
        <v>189</v>
      </c>
      <c r="K42" s="41" t="s">
        <v>48</v>
      </c>
      <c r="L42" s="40"/>
      <c r="M42" s="40"/>
      <c r="N42" s="42">
        <v>3472</v>
      </c>
    </row>
    <row r="43" spans="1:14" ht="12.75">
      <c r="A43" s="41" t="s">
        <v>36</v>
      </c>
      <c r="B43" s="40"/>
      <c r="C43" s="42">
        <v>1406</v>
      </c>
      <c r="D43" s="41"/>
      <c r="E43" s="40"/>
      <c r="F43" s="43"/>
      <c r="G43" s="41" t="s">
        <v>43</v>
      </c>
      <c r="H43" s="40"/>
      <c r="I43" s="40"/>
      <c r="J43" s="42">
        <v>362</v>
      </c>
      <c r="K43" s="41" t="s">
        <v>49</v>
      </c>
      <c r="L43" s="40"/>
      <c r="M43" s="40"/>
      <c r="N43" s="43"/>
    </row>
    <row r="44" spans="1:14" ht="12.75">
      <c r="A44" s="41"/>
      <c r="B44" s="40"/>
      <c r="C44" s="43"/>
      <c r="D44" s="41"/>
      <c r="E44" s="40"/>
      <c r="F44" s="43"/>
      <c r="G44" s="41" t="s">
        <v>44</v>
      </c>
      <c r="H44" s="40"/>
      <c r="I44" s="40"/>
      <c r="J44" s="42">
        <v>448</v>
      </c>
      <c r="K44" s="41"/>
      <c r="L44" s="40"/>
      <c r="M44" s="40"/>
      <c r="N44" s="43"/>
    </row>
    <row r="45" spans="1:14" ht="13.5" thickBot="1">
      <c r="A45" s="44"/>
      <c r="B45" s="26"/>
      <c r="C45" s="45"/>
      <c r="D45" s="44"/>
      <c r="E45" s="26"/>
      <c r="F45" s="45"/>
      <c r="G45" s="44" t="s">
        <v>45</v>
      </c>
      <c r="H45" s="26"/>
      <c r="I45" s="26"/>
      <c r="J45" s="46">
        <v>112</v>
      </c>
      <c r="K45" s="44"/>
      <c r="L45" s="26"/>
      <c r="M45" s="26"/>
      <c r="N45" s="45"/>
    </row>
  </sheetData>
  <mergeCells count="30">
    <mergeCell ref="A39:L39"/>
    <mergeCell ref="A40:C40"/>
    <mergeCell ref="D40:F40"/>
    <mergeCell ref="G40:J40"/>
    <mergeCell ref="K40:N40"/>
    <mergeCell ref="A1:L1"/>
    <mergeCell ref="K6:L6"/>
    <mergeCell ref="A4:L4"/>
    <mergeCell ref="A2:L2"/>
    <mergeCell ref="A18:L18"/>
    <mergeCell ref="C6:D6"/>
    <mergeCell ref="E6:F6"/>
    <mergeCell ref="G6:H6"/>
    <mergeCell ref="I6:J6"/>
    <mergeCell ref="K20:L20"/>
    <mergeCell ref="C20:D20"/>
    <mergeCell ref="E20:F20"/>
    <mergeCell ref="G20:H20"/>
    <mergeCell ref="I20:J20"/>
    <mergeCell ref="A31:L31"/>
    <mergeCell ref="B34:C34"/>
    <mergeCell ref="D34:E34"/>
    <mergeCell ref="F34:G34"/>
    <mergeCell ref="I34:J34"/>
    <mergeCell ref="K34:L34"/>
    <mergeCell ref="A32:L32"/>
    <mergeCell ref="I35:J35"/>
    <mergeCell ref="I36:J36"/>
    <mergeCell ref="K35:L35"/>
    <mergeCell ref="K36:L36"/>
  </mergeCells>
  <printOptions horizontalCentered="1" verticalCentered="1"/>
  <pageMargins left="0.5" right="0.5" top="0.5" bottom="0.5" header="0.5" footer="0.5"/>
  <pageSetup fitToHeight="1" fitToWidth="1" horizontalDpi="300" verticalDpi="3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workbookViewId="0" topLeftCell="A4">
      <selection activeCell="B29" sqref="B2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87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</row>
    <row r="7" spans="1:12" ht="12.75">
      <c r="A7" s="7" t="s">
        <v>5</v>
      </c>
      <c r="B7" s="6">
        <f>C7+E7+G7+I7+K7</f>
        <v>1690</v>
      </c>
      <c r="C7" s="5">
        <v>909</v>
      </c>
      <c r="D7" s="11">
        <f aca="true" t="shared" si="0" ref="D7:D15">C7/B7</f>
        <v>0.5378698224852071</v>
      </c>
      <c r="E7" s="19">
        <v>259</v>
      </c>
      <c r="F7" s="22">
        <f aca="true" t="shared" si="1" ref="F7:F15">E7/B7</f>
        <v>0.15325443786982249</v>
      </c>
      <c r="G7" s="19">
        <v>344</v>
      </c>
      <c r="H7" s="23">
        <f aca="true" t="shared" si="2" ref="H7:H15">G7/B7</f>
        <v>0.20355029585798817</v>
      </c>
      <c r="I7" s="19">
        <v>149</v>
      </c>
      <c r="J7" s="22">
        <f aca="true" t="shared" si="3" ref="J7:J15">I7/B7</f>
        <v>0.08816568047337278</v>
      </c>
      <c r="K7" s="19">
        <v>29</v>
      </c>
      <c r="L7" s="22">
        <f aca="true" t="shared" si="4" ref="L7:L15">K7/B7</f>
        <v>0.017159763313609466</v>
      </c>
    </row>
    <row r="8" spans="1:12" ht="12.75">
      <c r="A8" s="2" t="s">
        <v>6</v>
      </c>
      <c r="B8" s="6">
        <f aca="true" t="shared" si="5" ref="B8:B14">C8+E8+G8+I8+K8</f>
        <v>1893</v>
      </c>
      <c r="C8" s="17">
        <v>1192</v>
      </c>
      <c r="D8" s="12">
        <f t="shared" si="0"/>
        <v>0.6296883254094031</v>
      </c>
      <c r="E8" s="20">
        <v>258</v>
      </c>
      <c r="F8" s="22">
        <f t="shared" si="1"/>
        <v>0.13629160063391443</v>
      </c>
      <c r="G8" s="20">
        <v>312</v>
      </c>
      <c r="H8" s="23">
        <f t="shared" si="2"/>
        <v>0.1648177496038035</v>
      </c>
      <c r="I8" s="20">
        <v>114</v>
      </c>
      <c r="J8" s="22">
        <f t="shared" si="3"/>
        <v>0.060221870047543584</v>
      </c>
      <c r="K8" s="20">
        <v>17</v>
      </c>
      <c r="L8" s="22">
        <f t="shared" si="4"/>
        <v>0.008980454305335447</v>
      </c>
    </row>
    <row r="9" spans="1:12" ht="12.75">
      <c r="A9" s="2" t="s">
        <v>7</v>
      </c>
      <c r="B9" s="6">
        <f t="shared" si="5"/>
        <v>1906</v>
      </c>
      <c r="C9" s="17">
        <v>1174</v>
      </c>
      <c r="D9" s="12">
        <f t="shared" si="0"/>
        <v>0.6159496327387198</v>
      </c>
      <c r="E9" s="20">
        <v>339</v>
      </c>
      <c r="F9" s="22">
        <f t="shared" si="1"/>
        <v>0.17785939139559287</v>
      </c>
      <c r="G9" s="20">
        <v>302</v>
      </c>
      <c r="H9" s="23">
        <f t="shared" si="2"/>
        <v>0.1584470094438615</v>
      </c>
      <c r="I9" s="20">
        <v>83</v>
      </c>
      <c r="J9" s="22">
        <f t="shared" si="3"/>
        <v>0.04354669464847849</v>
      </c>
      <c r="K9" s="20">
        <v>8</v>
      </c>
      <c r="L9" s="22">
        <f t="shared" si="4"/>
        <v>0.004197271773347324</v>
      </c>
    </row>
    <row r="10" spans="1:12" ht="12.75">
      <c r="A10" s="2" t="s">
        <v>8</v>
      </c>
      <c r="B10" s="6">
        <f t="shared" si="5"/>
        <v>1704</v>
      </c>
      <c r="C10" s="17">
        <v>1133</v>
      </c>
      <c r="D10" s="12">
        <f t="shared" si="0"/>
        <v>0.664906103286385</v>
      </c>
      <c r="E10" s="20">
        <v>294</v>
      </c>
      <c r="F10" s="22">
        <f t="shared" si="1"/>
        <v>0.17253521126760563</v>
      </c>
      <c r="G10" s="20">
        <v>194</v>
      </c>
      <c r="H10" s="23">
        <f t="shared" si="2"/>
        <v>0.11384976525821597</v>
      </c>
      <c r="I10" s="20">
        <v>70</v>
      </c>
      <c r="J10" s="22">
        <f t="shared" si="3"/>
        <v>0.04107981220657277</v>
      </c>
      <c r="K10" s="20">
        <v>13</v>
      </c>
      <c r="L10" s="22">
        <f t="shared" si="4"/>
        <v>0.007629107981220657</v>
      </c>
    </row>
    <row r="11" spans="1:12" ht="12.75">
      <c r="A11" s="2" t="s">
        <v>9</v>
      </c>
      <c r="B11" s="6">
        <f t="shared" si="5"/>
        <v>1463</v>
      </c>
      <c r="C11" s="17">
        <v>978</v>
      </c>
      <c r="D11" s="12">
        <f t="shared" si="0"/>
        <v>0.6684894053315106</v>
      </c>
      <c r="E11" s="20">
        <v>254</v>
      </c>
      <c r="F11" s="22">
        <f t="shared" si="1"/>
        <v>0.17361585782638414</v>
      </c>
      <c r="G11" s="20">
        <v>165</v>
      </c>
      <c r="H11" s="23">
        <f t="shared" si="2"/>
        <v>0.11278195488721804</v>
      </c>
      <c r="I11" s="20">
        <v>53</v>
      </c>
      <c r="J11" s="22">
        <f t="shared" si="3"/>
        <v>0.036226930963773066</v>
      </c>
      <c r="K11" s="20">
        <v>13</v>
      </c>
      <c r="L11" s="22">
        <f t="shared" si="4"/>
        <v>0.00888585099111415</v>
      </c>
    </row>
    <row r="12" spans="1:12" ht="12.75">
      <c r="A12" s="2" t="s">
        <v>10</v>
      </c>
      <c r="B12" s="6">
        <f t="shared" si="5"/>
        <v>1515</v>
      </c>
      <c r="C12" s="17">
        <v>961</v>
      </c>
      <c r="D12" s="12">
        <f t="shared" si="0"/>
        <v>0.6343234323432343</v>
      </c>
      <c r="E12" s="20">
        <v>342</v>
      </c>
      <c r="F12" s="22">
        <f t="shared" si="1"/>
        <v>0.22574257425742575</v>
      </c>
      <c r="G12" s="20">
        <v>178</v>
      </c>
      <c r="H12" s="23">
        <f t="shared" si="2"/>
        <v>0.11749174917491749</v>
      </c>
      <c r="I12" s="20">
        <v>32</v>
      </c>
      <c r="J12" s="22">
        <f t="shared" si="3"/>
        <v>0.021122112211221122</v>
      </c>
      <c r="K12" s="20">
        <v>2</v>
      </c>
      <c r="L12" s="22">
        <f t="shared" si="4"/>
        <v>0.0013201320132013201</v>
      </c>
    </row>
    <row r="13" spans="1:12" ht="12.75">
      <c r="A13" s="2" t="s">
        <v>11</v>
      </c>
      <c r="B13" s="6">
        <f t="shared" si="5"/>
        <v>1335</v>
      </c>
      <c r="C13" s="17">
        <v>1024</v>
      </c>
      <c r="D13" s="12">
        <f t="shared" si="0"/>
        <v>0.7670411985018727</v>
      </c>
      <c r="E13" s="20">
        <v>217</v>
      </c>
      <c r="F13" s="22">
        <f t="shared" si="1"/>
        <v>0.16254681647940075</v>
      </c>
      <c r="G13" s="20">
        <v>63</v>
      </c>
      <c r="H13" s="23">
        <f t="shared" si="2"/>
        <v>0.04719101123595506</v>
      </c>
      <c r="I13" s="20">
        <v>21</v>
      </c>
      <c r="J13" s="22">
        <f t="shared" si="3"/>
        <v>0.015730337078651686</v>
      </c>
      <c r="K13" s="20">
        <v>10</v>
      </c>
      <c r="L13" s="22">
        <f t="shared" si="4"/>
        <v>0.00749063670411985</v>
      </c>
    </row>
    <row r="14" spans="1:12" ht="13.5" thickBot="1">
      <c r="A14" s="3" t="s">
        <v>12</v>
      </c>
      <c r="B14" s="6">
        <f t="shared" si="5"/>
        <v>994</v>
      </c>
      <c r="C14" s="18">
        <v>662</v>
      </c>
      <c r="D14" s="13">
        <f t="shared" si="0"/>
        <v>0.6659959758551308</v>
      </c>
      <c r="E14" s="21">
        <v>238</v>
      </c>
      <c r="F14" s="24">
        <f t="shared" si="1"/>
        <v>0.23943661971830985</v>
      </c>
      <c r="G14" s="21">
        <v>68</v>
      </c>
      <c r="H14" s="25">
        <f t="shared" si="2"/>
        <v>0.06841046277665996</v>
      </c>
      <c r="I14" s="21">
        <v>19</v>
      </c>
      <c r="J14" s="24">
        <f t="shared" si="3"/>
        <v>0.019114688128772636</v>
      </c>
      <c r="K14" s="21">
        <v>7</v>
      </c>
      <c r="L14" s="24">
        <f t="shared" si="4"/>
        <v>0.007042253521126761</v>
      </c>
    </row>
    <row r="15" spans="1:12" s="1" customFormat="1" ht="13.5" thickTop="1">
      <c r="A15" s="4"/>
      <c r="B15" s="6">
        <f>SUM(B7:B14)</f>
        <v>12500</v>
      </c>
      <c r="C15" s="5">
        <f>SUM(C7:C14)</f>
        <v>8033</v>
      </c>
      <c r="D15" s="11">
        <f t="shared" si="0"/>
        <v>0.64264</v>
      </c>
      <c r="E15" s="19">
        <f>SUM(E7:E14)</f>
        <v>2201</v>
      </c>
      <c r="F15" s="22">
        <f t="shared" si="1"/>
        <v>0.17608</v>
      </c>
      <c r="G15" s="19">
        <f>SUM(G7:G14)</f>
        <v>1626</v>
      </c>
      <c r="H15" s="23">
        <f t="shared" si="2"/>
        <v>0.13008</v>
      </c>
      <c r="I15" s="19">
        <f>SUM(I7:I14)</f>
        <v>541</v>
      </c>
      <c r="J15" s="22">
        <f t="shared" si="3"/>
        <v>0.04328</v>
      </c>
      <c r="K15" s="19">
        <f>SUM(K7:K14)</f>
        <v>99</v>
      </c>
      <c r="L15" s="22">
        <f t="shared" si="4"/>
        <v>0.00792</v>
      </c>
    </row>
    <row r="16" ht="12.75">
      <c r="A16" s="48" t="s">
        <v>51</v>
      </c>
    </row>
    <row r="18" spans="1:12" ht="27">
      <c r="A18" s="106" t="s">
        <v>17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1729</v>
      </c>
      <c r="C21" s="5">
        <v>676</v>
      </c>
      <c r="D21" s="11">
        <f aca="true" t="shared" si="7" ref="D21:D29">C21/B21</f>
        <v>0.39097744360902253</v>
      </c>
      <c r="E21" s="19">
        <v>382</v>
      </c>
      <c r="F21" s="22">
        <f aca="true" t="shared" si="8" ref="F21:F29">E21/B21</f>
        <v>0.22093695777906305</v>
      </c>
      <c r="G21" s="19">
        <v>458</v>
      </c>
      <c r="H21" s="23">
        <f aca="true" t="shared" si="9" ref="H21:H29">G21/B21</f>
        <v>0.264893001735107</v>
      </c>
      <c r="I21" s="19">
        <v>180</v>
      </c>
      <c r="J21" s="22">
        <f aca="true" t="shared" si="10" ref="J21:J29">I21/B21</f>
        <v>0.10410641989589357</v>
      </c>
      <c r="K21" s="19">
        <v>33</v>
      </c>
      <c r="L21" s="22">
        <f aca="true" t="shared" si="11" ref="L21:L29">K21/B21</f>
        <v>0.019086176980913822</v>
      </c>
    </row>
    <row r="22" spans="1:12" ht="12.75">
      <c r="A22" s="2" t="s">
        <v>6</v>
      </c>
      <c r="B22" s="6">
        <f t="shared" si="6"/>
        <v>1916</v>
      </c>
      <c r="C22" s="17">
        <v>992</v>
      </c>
      <c r="D22" s="12">
        <f t="shared" si="7"/>
        <v>0.5177453027139874</v>
      </c>
      <c r="E22" s="20">
        <v>457</v>
      </c>
      <c r="F22" s="22">
        <f t="shared" si="8"/>
        <v>0.238517745302714</v>
      </c>
      <c r="G22" s="20">
        <v>360</v>
      </c>
      <c r="H22" s="23">
        <f t="shared" si="9"/>
        <v>0.18789144050104384</v>
      </c>
      <c r="I22" s="20">
        <v>89</v>
      </c>
      <c r="J22" s="22">
        <f t="shared" si="10"/>
        <v>0.04645093945720251</v>
      </c>
      <c r="K22" s="20">
        <v>18</v>
      </c>
      <c r="L22" s="22">
        <f t="shared" si="11"/>
        <v>0.009394572025052192</v>
      </c>
    </row>
    <row r="23" spans="1:12" ht="12.75">
      <c r="A23" s="2" t="s">
        <v>7</v>
      </c>
      <c r="B23" s="6">
        <f t="shared" si="6"/>
        <v>1938</v>
      </c>
      <c r="C23" s="17">
        <v>1021</v>
      </c>
      <c r="D23" s="12">
        <f t="shared" si="7"/>
        <v>0.5268317853457173</v>
      </c>
      <c r="E23" s="20">
        <v>552</v>
      </c>
      <c r="F23" s="22">
        <f t="shared" si="8"/>
        <v>0.2848297213622291</v>
      </c>
      <c r="G23" s="20">
        <v>223</v>
      </c>
      <c r="H23" s="23">
        <f t="shared" si="9"/>
        <v>0.1150670794633643</v>
      </c>
      <c r="I23" s="20">
        <v>132</v>
      </c>
      <c r="J23" s="22">
        <f t="shared" si="10"/>
        <v>0.06811145510835913</v>
      </c>
      <c r="K23" s="20">
        <v>10</v>
      </c>
      <c r="L23" s="22">
        <f t="shared" si="11"/>
        <v>0.005159958720330237</v>
      </c>
    </row>
    <row r="24" spans="1:12" ht="12.75">
      <c r="A24" s="2" t="s">
        <v>8</v>
      </c>
      <c r="B24" s="6">
        <f t="shared" si="6"/>
        <v>1703</v>
      </c>
      <c r="C24" s="17">
        <v>1117</v>
      </c>
      <c r="D24" s="12">
        <f t="shared" si="7"/>
        <v>0.6559013505578392</v>
      </c>
      <c r="E24" s="20">
        <v>302</v>
      </c>
      <c r="F24" s="22">
        <f t="shared" si="8"/>
        <v>0.17733411626541398</v>
      </c>
      <c r="G24" s="20">
        <v>211</v>
      </c>
      <c r="H24" s="23">
        <f t="shared" si="9"/>
        <v>0.12389900176159718</v>
      </c>
      <c r="I24" s="20">
        <v>62</v>
      </c>
      <c r="J24" s="22">
        <f t="shared" si="10"/>
        <v>0.0364063417498532</v>
      </c>
      <c r="K24" s="20">
        <v>11</v>
      </c>
      <c r="L24" s="22">
        <f t="shared" si="11"/>
        <v>0.0064591896652965355</v>
      </c>
    </row>
    <row r="25" spans="1:12" ht="12.75">
      <c r="A25" s="2" t="s">
        <v>9</v>
      </c>
      <c r="B25" s="6">
        <f t="shared" si="6"/>
        <v>1469</v>
      </c>
      <c r="C25" s="17">
        <v>1071</v>
      </c>
      <c r="D25" s="12">
        <f t="shared" si="7"/>
        <v>0.729067392784207</v>
      </c>
      <c r="E25" s="20">
        <v>209</v>
      </c>
      <c r="F25" s="22">
        <f t="shared" si="8"/>
        <v>0.14227365554799182</v>
      </c>
      <c r="G25" s="20">
        <v>131</v>
      </c>
      <c r="H25" s="23">
        <f t="shared" si="9"/>
        <v>0.08917631041524847</v>
      </c>
      <c r="I25" s="20">
        <v>47</v>
      </c>
      <c r="J25" s="22">
        <f t="shared" si="10"/>
        <v>0.031994554118447927</v>
      </c>
      <c r="K25" s="20">
        <v>11</v>
      </c>
      <c r="L25" s="22">
        <f t="shared" si="11"/>
        <v>0.007488087134104833</v>
      </c>
    </row>
    <row r="26" spans="1:12" ht="12.75">
      <c r="A26" s="2" t="s">
        <v>10</v>
      </c>
      <c r="B26" s="6">
        <f t="shared" si="6"/>
        <v>1509</v>
      </c>
      <c r="C26" s="17">
        <v>922</v>
      </c>
      <c r="D26" s="12">
        <f t="shared" si="7"/>
        <v>0.6110006626905236</v>
      </c>
      <c r="E26" s="20">
        <v>304</v>
      </c>
      <c r="F26" s="22">
        <f t="shared" si="8"/>
        <v>0.20145791915175612</v>
      </c>
      <c r="G26" s="20">
        <v>226</v>
      </c>
      <c r="H26" s="23">
        <f t="shared" si="9"/>
        <v>0.14976805831676607</v>
      </c>
      <c r="I26" s="20">
        <v>46</v>
      </c>
      <c r="J26" s="22">
        <f t="shared" si="10"/>
        <v>0.030483764082173626</v>
      </c>
      <c r="K26" s="20">
        <v>11</v>
      </c>
      <c r="L26" s="22">
        <f t="shared" si="11"/>
        <v>0.00728959575878065</v>
      </c>
    </row>
    <row r="27" spans="1:12" ht="12.75">
      <c r="A27" s="2" t="s">
        <v>11</v>
      </c>
      <c r="B27" s="6">
        <f t="shared" si="6"/>
        <v>1318</v>
      </c>
      <c r="C27" s="17">
        <v>674</v>
      </c>
      <c r="D27" s="12">
        <f t="shared" si="7"/>
        <v>0.511380880121396</v>
      </c>
      <c r="E27" s="20">
        <v>370</v>
      </c>
      <c r="F27" s="22">
        <f t="shared" si="8"/>
        <v>0.28072837632776937</v>
      </c>
      <c r="G27" s="20">
        <v>210</v>
      </c>
      <c r="H27" s="23">
        <f t="shared" si="9"/>
        <v>0.15933232169954475</v>
      </c>
      <c r="I27" s="20">
        <v>51</v>
      </c>
      <c r="J27" s="22">
        <f t="shared" si="10"/>
        <v>0.038694992412746584</v>
      </c>
      <c r="K27" s="20">
        <v>13</v>
      </c>
      <c r="L27" s="22">
        <f t="shared" si="11"/>
        <v>0.009863429438543247</v>
      </c>
    </row>
    <row r="28" spans="1:12" ht="13.5" thickBot="1">
      <c r="A28" s="3" t="s">
        <v>12</v>
      </c>
      <c r="B28" s="16">
        <f t="shared" si="6"/>
        <v>960</v>
      </c>
      <c r="C28" s="18">
        <v>475</v>
      </c>
      <c r="D28" s="13">
        <f t="shared" si="7"/>
        <v>0.4947916666666667</v>
      </c>
      <c r="E28" s="21">
        <v>247</v>
      </c>
      <c r="F28" s="24">
        <f t="shared" si="8"/>
        <v>0.25729166666666664</v>
      </c>
      <c r="G28" s="21">
        <v>146</v>
      </c>
      <c r="H28" s="25">
        <f t="shared" si="9"/>
        <v>0.15208333333333332</v>
      </c>
      <c r="I28" s="21">
        <v>82</v>
      </c>
      <c r="J28" s="24">
        <f t="shared" si="10"/>
        <v>0.08541666666666667</v>
      </c>
      <c r="K28" s="21">
        <v>10</v>
      </c>
      <c r="L28" s="24">
        <f t="shared" si="11"/>
        <v>0.010416666666666666</v>
      </c>
    </row>
    <row r="29" spans="1:12" ht="13.5" thickTop="1">
      <c r="A29" s="4"/>
      <c r="B29" s="6">
        <f>SUM(B21:B28)</f>
        <v>12542</v>
      </c>
      <c r="C29" s="5">
        <f>SUM(C21:C28)</f>
        <v>6948</v>
      </c>
      <c r="D29" s="14">
        <f t="shared" si="7"/>
        <v>0.5539786317971616</v>
      </c>
      <c r="E29" s="19">
        <f>SUM(E21:E28)</f>
        <v>2823</v>
      </c>
      <c r="F29" s="22">
        <f t="shared" si="8"/>
        <v>0.2250837187051507</v>
      </c>
      <c r="G29" s="19">
        <f>SUM(G21:G28)</f>
        <v>1965</v>
      </c>
      <c r="H29" s="23">
        <f t="shared" si="9"/>
        <v>0.15667357678201244</v>
      </c>
      <c r="I29" s="19">
        <f>SUM(I21:I28)</f>
        <v>689</v>
      </c>
      <c r="J29" s="22">
        <f t="shared" si="10"/>
        <v>0.05493541699888375</v>
      </c>
      <c r="K29" s="19">
        <f>SUM(K21:K28)</f>
        <v>117</v>
      </c>
      <c r="L29" s="22">
        <f t="shared" si="11"/>
        <v>0.009328655716791581</v>
      </c>
    </row>
    <row r="30" ht="12.75">
      <c r="A30" s="48" t="s">
        <v>51</v>
      </c>
    </row>
    <row r="31" ht="12.75">
      <c r="A31" s="56"/>
    </row>
    <row r="32" spans="1:12" ht="24.75">
      <c r="A32" s="111" t="s">
        <v>67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4" spans="1:12" s="10" customFormat="1" ht="13.5" thickBot="1">
      <c r="A34" s="8" t="s">
        <v>2</v>
      </c>
      <c r="B34" s="9"/>
      <c r="C34" s="109" t="s">
        <v>52</v>
      </c>
      <c r="D34" s="110"/>
      <c r="E34" s="107" t="s">
        <v>53</v>
      </c>
      <c r="F34" s="108"/>
      <c r="G34" s="109" t="s">
        <v>54</v>
      </c>
      <c r="H34" s="110"/>
      <c r="I34" s="107" t="s">
        <v>56</v>
      </c>
      <c r="J34" s="108"/>
      <c r="K34" s="107" t="s">
        <v>55</v>
      </c>
      <c r="L34" s="108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7" ht="15.75" thickBot="1">
      <c r="A42" s="90"/>
      <c r="B42" s="78"/>
      <c r="C42" s="78"/>
      <c r="D42" s="78"/>
      <c r="E42" s="85" t="s">
        <v>1</v>
      </c>
      <c r="F42" s="86"/>
      <c r="G42" s="87" t="s">
        <v>63</v>
      </c>
    </row>
    <row r="43" spans="1:8" ht="15.75" thickTop="1">
      <c r="A43" s="88"/>
      <c r="B43" s="40"/>
      <c r="C43" s="40"/>
      <c r="D43" s="40"/>
      <c r="E43" s="83"/>
      <c r="F43" s="79"/>
      <c r="G43" s="80"/>
      <c r="H43" s="39"/>
    </row>
    <row r="44" spans="1:8" ht="15">
      <c r="A44" s="88" t="s">
        <v>64</v>
      </c>
      <c r="B44" s="40"/>
      <c r="C44" s="40"/>
      <c r="D44" s="40"/>
      <c r="E44" s="83">
        <v>0.22</v>
      </c>
      <c r="F44" s="79"/>
      <c r="G44" s="80">
        <v>0.25</v>
      </c>
      <c r="H44" s="39"/>
    </row>
    <row r="45" spans="1:8" ht="15.75" thickBot="1">
      <c r="A45" s="89" t="s">
        <v>65</v>
      </c>
      <c r="B45" s="26"/>
      <c r="C45" s="26"/>
      <c r="D45" s="26"/>
      <c r="E45" s="84">
        <v>0.31</v>
      </c>
      <c r="F45" s="81"/>
      <c r="G45" s="82">
        <v>0.38</v>
      </c>
      <c r="H45" t="s">
        <v>66</v>
      </c>
    </row>
    <row r="46" ht="12.75">
      <c r="A46" s="56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</sheetData>
  <mergeCells count="20">
    <mergeCell ref="A18:L18"/>
    <mergeCell ref="A32:L32"/>
    <mergeCell ref="C34:D34"/>
    <mergeCell ref="E34:F34"/>
    <mergeCell ref="G34:H34"/>
    <mergeCell ref="I34:J34"/>
    <mergeCell ref="K34:L34"/>
    <mergeCell ref="K20:L20"/>
    <mergeCell ref="C20:D20"/>
    <mergeCell ref="E20:F20"/>
    <mergeCell ref="G20:H20"/>
    <mergeCell ref="I20:J20"/>
    <mergeCell ref="A1:L1"/>
    <mergeCell ref="K6:L6"/>
    <mergeCell ref="A4:L4"/>
    <mergeCell ref="A2:L2"/>
    <mergeCell ref="C6:D6"/>
    <mergeCell ref="E6:F6"/>
    <mergeCell ref="G6:H6"/>
    <mergeCell ref="I6:J6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80" r:id="rId1"/>
  <headerFooter alignWithMargins="0">
    <oddFooter>&amp;LDept. of ESE&amp;C&amp;D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N33"/>
  <sheetViews>
    <sheetView workbookViewId="0" topLeftCell="A7">
      <selection activeCell="A27" sqref="A27:N33"/>
    </sheetView>
  </sheetViews>
  <sheetFormatPr defaultColWidth="9.140625" defaultRowHeight="12.75"/>
  <cols>
    <col min="1" max="1" width="13.57421875" style="0" customWidth="1"/>
    <col min="6" max="6" width="10.00390625" style="0" customWidth="1"/>
    <col min="11" max="11" width="7.421875" style="0" customWidth="1"/>
  </cols>
  <sheetData>
    <row r="2" spans="1:14" ht="25.5">
      <c r="A2" s="153" t="s">
        <v>68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</row>
    <row r="3" ht="12.75">
      <c r="A3" s="91"/>
    </row>
    <row r="4" ht="12.75">
      <c r="A4" s="91"/>
    </row>
    <row r="5" spans="1:14" ht="21" thickBot="1">
      <c r="A5" s="136" t="s">
        <v>69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</row>
    <row r="6" ht="13.5" thickBot="1"/>
    <row r="7" spans="1:12" ht="12.75">
      <c r="A7" s="139" t="s">
        <v>70</v>
      </c>
      <c r="B7" s="140"/>
      <c r="C7" s="140"/>
      <c r="D7" s="140"/>
      <c r="E7" s="141"/>
      <c r="G7" s="139" t="s">
        <v>74</v>
      </c>
      <c r="H7" s="140"/>
      <c r="I7" s="140"/>
      <c r="J7" s="140"/>
      <c r="K7" s="140"/>
      <c r="L7" s="141"/>
    </row>
    <row r="8" spans="1:12" ht="12.75">
      <c r="A8" s="144" t="s">
        <v>71</v>
      </c>
      <c r="B8" s="145"/>
      <c r="C8" s="145"/>
      <c r="D8" s="145"/>
      <c r="E8" s="146"/>
      <c r="G8" s="144" t="s">
        <v>75</v>
      </c>
      <c r="H8" s="145"/>
      <c r="I8" s="145"/>
      <c r="J8" s="145"/>
      <c r="K8" s="145"/>
      <c r="L8" s="146"/>
    </row>
    <row r="9" spans="1:12" ht="13.5" thickBot="1">
      <c r="A9" s="92" t="s">
        <v>85</v>
      </c>
      <c r="B9" s="131" t="s">
        <v>72</v>
      </c>
      <c r="C9" s="147"/>
      <c r="D9" s="148" t="s">
        <v>73</v>
      </c>
      <c r="E9" s="149"/>
      <c r="G9" s="131" t="s">
        <v>85</v>
      </c>
      <c r="H9" s="132"/>
      <c r="I9" s="131" t="s">
        <v>72</v>
      </c>
      <c r="J9" s="147"/>
      <c r="K9" s="148" t="s">
        <v>73</v>
      </c>
      <c r="L9" s="149"/>
    </row>
    <row r="10" spans="1:12" ht="12.75">
      <c r="A10" s="93">
        <v>0.97</v>
      </c>
      <c r="B10" s="150">
        <v>0.97</v>
      </c>
      <c r="C10" s="151"/>
      <c r="D10" s="152">
        <f>988/1027</f>
        <v>0.9620253164556962</v>
      </c>
      <c r="E10" s="152"/>
      <c r="G10" s="133">
        <v>0.97</v>
      </c>
      <c r="H10" s="133"/>
      <c r="I10" s="150">
        <v>0.97</v>
      </c>
      <c r="J10" s="151"/>
      <c r="K10" s="152">
        <f>886/929</f>
        <v>0.9537136706135629</v>
      </c>
      <c r="L10" s="152"/>
    </row>
    <row r="12" ht="13.5" thickBot="1"/>
    <row r="13" spans="1:12" ht="12.75">
      <c r="A13" s="139" t="s">
        <v>76</v>
      </c>
      <c r="B13" s="140"/>
      <c r="C13" s="140"/>
      <c r="D13" s="140"/>
      <c r="E13" s="141"/>
      <c r="G13" s="139" t="s">
        <v>76</v>
      </c>
      <c r="H13" s="140"/>
      <c r="I13" s="140"/>
      <c r="J13" s="140"/>
      <c r="K13" s="140"/>
      <c r="L13" s="141"/>
    </row>
    <row r="14" spans="1:12" ht="12.75">
      <c r="A14" s="144" t="s">
        <v>71</v>
      </c>
      <c r="B14" s="145"/>
      <c r="C14" s="145"/>
      <c r="D14" s="145"/>
      <c r="E14" s="146"/>
      <c r="G14" s="144" t="s">
        <v>75</v>
      </c>
      <c r="H14" s="145"/>
      <c r="I14" s="145"/>
      <c r="J14" s="145"/>
      <c r="K14" s="145"/>
      <c r="L14" s="146"/>
    </row>
    <row r="15" spans="1:12" ht="13.5" thickBot="1">
      <c r="A15" s="92" t="s">
        <v>85</v>
      </c>
      <c r="B15" s="131" t="s">
        <v>72</v>
      </c>
      <c r="C15" s="147"/>
      <c r="D15" s="148" t="s">
        <v>73</v>
      </c>
      <c r="E15" s="149"/>
      <c r="G15" s="131" t="s">
        <v>85</v>
      </c>
      <c r="H15" s="132"/>
      <c r="I15" s="131" t="s">
        <v>72</v>
      </c>
      <c r="J15" s="147"/>
      <c r="K15" s="148" t="s">
        <v>73</v>
      </c>
      <c r="L15" s="149"/>
    </row>
    <row r="16" spans="1:12" ht="12.75">
      <c r="A16" s="93">
        <v>0.96</v>
      </c>
      <c r="B16" s="133">
        <v>0.96</v>
      </c>
      <c r="C16" s="143"/>
      <c r="D16" s="142">
        <f>969/1015</f>
        <v>0.954679802955665</v>
      </c>
      <c r="E16" s="142"/>
      <c r="G16" s="133">
        <v>0.98</v>
      </c>
      <c r="H16" s="133"/>
      <c r="I16" s="133">
        <v>0.98</v>
      </c>
      <c r="J16" s="143"/>
      <c r="K16" s="142">
        <f>998/1015</f>
        <v>0.9832512315270936</v>
      </c>
      <c r="L16" s="142"/>
    </row>
    <row r="18" ht="13.5" thickBot="1"/>
    <row r="19" spans="1:12" ht="12.75">
      <c r="A19" s="139" t="s">
        <v>77</v>
      </c>
      <c r="B19" s="140"/>
      <c r="C19" s="140"/>
      <c r="D19" s="140"/>
      <c r="E19" s="141"/>
      <c r="G19" s="139" t="s">
        <v>77</v>
      </c>
      <c r="H19" s="140"/>
      <c r="I19" s="140"/>
      <c r="J19" s="140"/>
      <c r="K19" s="140"/>
      <c r="L19" s="141"/>
    </row>
    <row r="20" spans="1:12" ht="12.75">
      <c r="A20" s="144" t="s">
        <v>71</v>
      </c>
      <c r="B20" s="145"/>
      <c r="C20" s="145"/>
      <c r="D20" s="145"/>
      <c r="E20" s="146"/>
      <c r="G20" s="144" t="s">
        <v>75</v>
      </c>
      <c r="H20" s="145"/>
      <c r="I20" s="145"/>
      <c r="J20" s="145"/>
      <c r="K20" s="145"/>
      <c r="L20" s="146"/>
    </row>
    <row r="21" spans="1:12" ht="13.5" thickBot="1">
      <c r="A21" s="92" t="s">
        <v>85</v>
      </c>
      <c r="B21" s="131" t="s">
        <v>72</v>
      </c>
      <c r="C21" s="147"/>
      <c r="D21" s="148" t="s">
        <v>73</v>
      </c>
      <c r="E21" s="149"/>
      <c r="G21" s="131" t="s">
        <v>85</v>
      </c>
      <c r="H21" s="132"/>
      <c r="I21" s="131" t="s">
        <v>72</v>
      </c>
      <c r="J21" s="147"/>
      <c r="K21" s="148" t="s">
        <v>73</v>
      </c>
      <c r="L21" s="149"/>
    </row>
    <row r="22" spans="1:12" ht="12.75">
      <c r="A22" s="93">
        <v>0.9</v>
      </c>
      <c r="B22" s="133">
        <v>0.9</v>
      </c>
      <c r="C22" s="143"/>
      <c r="D22" s="142">
        <f>450/459</f>
        <v>0.9803921568627451</v>
      </c>
      <c r="E22" s="142"/>
      <c r="G22" s="133">
        <v>0.99</v>
      </c>
      <c r="H22" s="133"/>
      <c r="I22" s="133">
        <v>0.99</v>
      </c>
      <c r="J22" s="143"/>
      <c r="K22" s="142">
        <f>420/459</f>
        <v>0.9150326797385621</v>
      </c>
      <c r="L22" s="142"/>
    </row>
    <row r="27" spans="1:14" ht="21" thickBot="1">
      <c r="A27" s="136" t="s">
        <v>78</v>
      </c>
      <c r="B27" s="136"/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</row>
    <row r="28" ht="13.5" thickBot="1"/>
    <row r="29" spans="1:7" ht="13.5" thickBot="1">
      <c r="A29" s="128" t="s">
        <v>79</v>
      </c>
      <c r="B29" s="129"/>
      <c r="C29" s="130"/>
      <c r="D29" s="128" t="s">
        <v>83</v>
      </c>
      <c r="E29" s="130"/>
      <c r="F29" s="137" t="s">
        <v>84</v>
      </c>
      <c r="G29" s="138"/>
    </row>
    <row r="30" spans="1:7" ht="12.75">
      <c r="A30" s="41"/>
      <c r="B30" s="40"/>
      <c r="C30" s="40"/>
      <c r="D30" s="134"/>
      <c r="E30" s="135"/>
      <c r="F30" s="134"/>
      <c r="G30" s="135"/>
    </row>
    <row r="31" spans="1:7" ht="12.75">
      <c r="A31" s="41" t="s">
        <v>80</v>
      </c>
      <c r="B31" s="40"/>
      <c r="C31" s="40"/>
      <c r="D31" s="134">
        <v>90</v>
      </c>
      <c r="E31" s="135"/>
      <c r="F31" s="134">
        <v>76</v>
      </c>
      <c r="G31" s="135"/>
    </row>
    <row r="32" spans="1:7" ht="12.75">
      <c r="A32" s="41" t="s">
        <v>81</v>
      </c>
      <c r="B32" s="40"/>
      <c r="C32" s="40"/>
      <c r="D32" s="134">
        <v>21</v>
      </c>
      <c r="E32" s="135"/>
      <c r="F32" s="134">
        <v>12</v>
      </c>
      <c r="G32" s="135"/>
    </row>
    <row r="33" spans="1:7" ht="13.5" thickBot="1">
      <c r="A33" s="44" t="s">
        <v>82</v>
      </c>
      <c r="B33" s="26"/>
      <c r="C33" s="26"/>
      <c r="D33" s="131">
        <v>4</v>
      </c>
      <c r="E33" s="132"/>
      <c r="F33" s="131">
        <v>1</v>
      </c>
      <c r="G33" s="132"/>
    </row>
  </sheetData>
  <mergeCells count="56">
    <mergeCell ref="B16:C16"/>
    <mergeCell ref="D16:E16"/>
    <mergeCell ref="B10:C10"/>
    <mergeCell ref="D10:E10"/>
    <mergeCell ref="A13:E13"/>
    <mergeCell ref="A14:E14"/>
    <mergeCell ref="B15:C15"/>
    <mergeCell ref="D15:E15"/>
    <mergeCell ref="A2:N2"/>
    <mergeCell ref="A5:N5"/>
    <mergeCell ref="A7:E7"/>
    <mergeCell ref="A8:E8"/>
    <mergeCell ref="G7:L7"/>
    <mergeCell ref="G8:L8"/>
    <mergeCell ref="I9:J9"/>
    <mergeCell ref="K9:L9"/>
    <mergeCell ref="D9:E9"/>
    <mergeCell ref="B9:C9"/>
    <mergeCell ref="G9:H9"/>
    <mergeCell ref="I10:J10"/>
    <mergeCell ref="K10:L10"/>
    <mergeCell ref="I15:J15"/>
    <mergeCell ref="I22:J22"/>
    <mergeCell ref="G13:L13"/>
    <mergeCell ref="G14:L14"/>
    <mergeCell ref="I16:J16"/>
    <mergeCell ref="K16:L16"/>
    <mergeCell ref="K15:L15"/>
    <mergeCell ref="G10:H10"/>
    <mergeCell ref="A19:E19"/>
    <mergeCell ref="A20:E20"/>
    <mergeCell ref="I21:J21"/>
    <mergeCell ref="K21:L21"/>
    <mergeCell ref="B21:C21"/>
    <mergeCell ref="D21:E21"/>
    <mergeCell ref="G22:H22"/>
    <mergeCell ref="B22:C22"/>
    <mergeCell ref="D22:E22"/>
    <mergeCell ref="G20:L20"/>
    <mergeCell ref="F33:G33"/>
    <mergeCell ref="D30:E30"/>
    <mergeCell ref="D31:E31"/>
    <mergeCell ref="D32:E32"/>
    <mergeCell ref="D33:E33"/>
    <mergeCell ref="F31:G31"/>
    <mergeCell ref="F30:G30"/>
    <mergeCell ref="G15:H15"/>
    <mergeCell ref="G16:H16"/>
    <mergeCell ref="G21:H21"/>
    <mergeCell ref="F32:G32"/>
    <mergeCell ref="A27:N27"/>
    <mergeCell ref="A29:C29"/>
    <mergeCell ref="F29:G29"/>
    <mergeCell ref="G19:L19"/>
    <mergeCell ref="K22:L22"/>
    <mergeCell ref="D29:E29"/>
  </mergeCells>
  <printOptions horizontalCentered="1" verticalCentered="1"/>
  <pageMargins left="0.25" right="0.25" top="0.25" bottom="0.25" header="0.5" footer="0.5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8"/>
  <sheetViews>
    <sheetView workbookViewId="0" topLeftCell="A5">
      <selection activeCell="K44" sqref="K44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94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</row>
    <row r="7" spans="1:12" ht="12.75">
      <c r="A7" s="7" t="s">
        <v>5</v>
      </c>
      <c r="B7" s="6">
        <f aca="true" t="shared" si="0" ref="B7:B14">C7+E7+G7+I7+K7</f>
        <v>2330</v>
      </c>
      <c r="C7" s="5">
        <v>1227</v>
      </c>
      <c r="D7" s="11">
        <f aca="true" t="shared" si="1" ref="D7:D15">C7/B7</f>
        <v>0.5266094420600859</v>
      </c>
      <c r="E7" s="19">
        <v>298</v>
      </c>
      <c r="F7" s="22">
        <f aca="true" t="shared" si="2" ref="F7:F15">E7/B7</f>
        <v>0.1278969957081545</v>
      </c>
      <c r="G7" s="19">
        <v>539</v>
      </c>
      <c r="H7" s="23">
        <f aca="true" t="shared" si="3" ref="H7:H15">G7/B7</f>
        <v>0.23133047210300428</v>
      </c>
      <c r="I7" s="19">
        <v>227</v>
      </c>
      <c r="J7" s="22">
        <f aca="true" t="shared" si="4" ref="J7:J15">I7/B7</f>
        <v>0.09742489270386266</v>
      </c>
      <c r="K7" s="19">
        <v>39</v>
      </c>
      <c r="L7" s="22">
        <f aca="true" t="shared" si="5" ref="L7:L15">K7/B7</f>
        <v>0.016738197424892704</v>
      </c>
    </row>
    <row r="8" spans="1:12" ht="12.75">
      <c r="A8" s="2" t="s">
        <v>6</v>
      </c>
      <c r="B8" s="6">
        <f t="shared" si="0"/>
        <v>1517</v>
      </c>
      <c r="C8" s="17">
        <v>640</v>
      </c>
      <c r="D8" s="12">
        <f t="shared" si="1"/>
        <v>0.4218852999340804</v>
      </c>
      <c r="E8" s="20">
        <v>306</v>
      </c>
      <c r="F8" s="22">
        <f t="shared" si="2"/>
        <v>0.2017139090309822</v>
      </c>
      <c r="G8" s="20">
        <v>365</v>
      </c>
      <c r="H8" s="23">
        <f t="shared" si="3"/>
        <v>0.24060646011865525</v>
      </c>
      <c r="I8" s="20">
        <v>176</v>
      </c>
      <c r="J8" s="22">
        <f t="shared" si="4"/>
        <v>0.11601845748187212</v>
      </c>
      <c r="K8" s="20">
        <v>30</v>
      </c>
      <c r="L8" s="22">
        <f t="shared" si="5"/>
        <v>0.01977587343441002</v>
      </c>
    </row>
    <row r="9" spans="1:12" ht="12.75">
      <c r="A9" s="2" t="s">
        <v>7</v>
      </c>
      <c r="B9" s="6">
        <f t="shared" si="0"/>
        <v>1971</v>
      </c>
      <c r="C9" s="17">
        <v>1173</v>
      </c>
      <c r="D9" s="12">
        <f t="shared" si="1"/>
        <v>0.5951293759512938</v>
      </c>
      <c r="E9" s="20">
        <v>358</v>
      </c>
      <c r="F9" s="22">
        <f t="shared" si="2"/>
        <v>0.18163368848300354</v>
      </c>
      <c r="G9" s="20">
        <v>313</v>
      </c>
      <c r="H9" s="23">
        <f t="shared" si="3"/>
        <v>0.15880263825469304</v>
      </c>
      <c r="I9" s="20">
        <v>110</v>
      </c>
      <c r="J9" s="22">
        <f t="shared" si="4"/>
        <v>0.05580923389142567</v>
      </c>
      <c r="K9" s="20">
        <v>17</v>
      </c>
      <c r="L9" s="22">
        <f t="shared" si="5"/>
        <v>0.008625063419583967</v>
      </c>
    </row>
    <row r="10" spans="1:12" ht="12.75">
      <c r="A10" s="2" t="s">
        <v>8</v>
      </c>
      <c r="B10" s="6">
        <f t="shared" si="0"/>
        <v>1801</v>
      </c>
      <c r="C10" s="17">
        <v>1150</v>
      </c>
      <c r="D10" s="12">
        <f t="shared" si="1"/>
        <v>0.6385341476957246</v>
      </c>
      <c r="E10" s="20">
        <v>352</v>
      </c>
      <c r="F10" s="22">
        <f t="shared" si="2"/>
        <v>0.195446973903387</v>
      </c>
      <c r="G10" s="20">
        <v>219</v>
      </c>
      <c r="H10" s="23">
        <f t="shared" si="3"/>
        <v>0.12159911160466408</v>
      </c>
      <c r="I10" s="20">
        <v>71</v>
      </c>
      <c r="J10" s="22">
        <f t="shared" si="4"/>
        <v>0.039422543031649084</v>
      </c>
      <c r="K10" s="20">
        <v>9</v>
      </c>
      <c r="L10" s="22">
        <f t="shared" si="5"/>
        <v>0.004997223764575236</v>
      </c>
    </row>
    <row r="11" spans="1:12" ht="12.75">
      <c r="A11" s="2" t="s">
        <v>9</v>
      </c>
      <c r="B11" s="6">
        <f t="shared" si="0"/>
        <v>1694</v>
      </c>
      <c r="C11" s="17">
        <v>1111</v>
      </c>
      <c r="D11" s="12">
        <f t="shared" si="1"/>
        <v>0.6558441558441559</v>
      </c>
      <c r="E11" s="20">
        <v>305</v>
      </c>
      <c r="F11" s="22">
        <f t="shared" si="2"/>
        <v>0.18004722550177096</v>
      </c>
      <c r="G11" s="20">
        <v>208</v>
      </c>
      <c r="H11" s="23">
        <f t="shared" si="3"/>
        <v>0.12278630460448642</v>
      </c>
      <c r="I11" s="20">
        <v>59</v>
      </c>
      <c r="J11" s="22">
        <f t="shared" si="4"/>
        <v>0.03482880755608028</v>
      </c>
      <c r="K11" s="20">
        <v>11</v>
      </c>
      <c r="L11" s="22">
        <f t="shared" si="5"/>
        <v>0.006493506493506494</v>
      </c>
    </row>
    <row r="12" spans="1:12" ht="12.75">
      <c r="A12" s="2" t="s">
        <v>10</v>
      </c>
      <c r="B12" s="6">
        <f t="shared" si="0"/>
        <v>1420</v>
      </c>
      <c r="C12" s="17">
        <v>1042</v>
      </c>
      <c r="D12" s="12">
        <f t="shared" si="1"/>
        <v>0.7338028169014085</v>
      </c>
      <c r="E12" s="20">
        <v>227</v>
      </c>
      <c r="F12" s="22">
        <f t="shared" si="2"/>
        <v>0.15985915492957747</v>
      </c>
      <c r="G12" s="20">
        <v>116</v>
      </c>
      <c r="H12" s="23">
        <f t="shared" si="3"/>
        <v>0.08169014084507042</v>
      </c>
      <c r="I12" s="20">
        <v>30</v>
      </c>
      <c r="J12" s="22">
        <f t="shared" si="4"/>
        <v>0.02112676056338028</v>
      </c>
      <c r="K12" s="20">
        <v>5</v>
      </c>
      <c r="L12" s="22">
        <f t="shared" si="5"/>
        <v>0.0035211267605633804</v>
      </c>
    </row>
    <row r="13" spans="1:12" ht="12.75">
      <c r="A13" s="2" t="s">
        <v>11</v>
      </c>
      <c r="B13" s="6">
        <f t="shared" si="0"/>
        <v>1496</v>
      </c>
      <c r="C13" s="17">
        <v>1097</v>
      </c>
      <c r="D13" s="12">
        <f t="shared" si="1"/>
        <v>0.7332887700534759</v>
      </c>
      <c r="E13" s="20">
        <v>274</v>
      </c>
      <c r="F13" s="22">
        <f t="shared" si="2"/>
        <v>0.18315508021390375</v>
      </c>
      <c r="G13" s="20">
        <v>102</v>
      </c>
      <c r="H13" s="23">
        <f t="shared" si="3"/>
        <v>0.06818181818181818</v>
      </c>
      <c r="I13" s="20">
        <v>16</v>
      </c>
      <c r="J13" s="22">
        <f t="shared" si="4"/>
        <v>0.0106951871657754</v>
      </c>
      <c r="K13" s="20">
        <v>7</v>
      </c>
      <c r="L13" s="22">
        <f t="shared" si="5"/>
        <v>0.004679144385026738</v>
      </c>
    </row>
    <row r="14" spans="1:12" ht="13.5" thickBot="1">
      <c r="A14" s="3" t="s">
        <v>12</v>
      </c>
      <c r="B14" s="6">
        <f t="shared" si="0"/>
        <v>764</v>
      </c>
      <c r="C14" s="18">
        <v>548</v>
      </c>
      <c r="D14" s="13">
        <f t="shared" si="1"/>
        <v>0.7172774869109948</v>
      </c>
      <c r="E14" s="21">
        <v>149</v>
      </c>
      <c r="F14" s="24">
        <f t="shared" si="2"/>
        <v>0.1950261780104712</v>
      </c>
      <c r="G14" s="21">
        <v>46</v>
      </c>
      <c r="H14" s="25">
        <f t="shared" si="3"/>
        <v>0.060209424083769635</v>
      </c>
      <c r="I14" s="21">
        <v>10</v>
      </c>
      <c r="J14" s="24">
        <f t="shared" si="4"/>
        <v>0.013089005235602094</v>
      </c>
      <c r="K14" s="21">
        <v>11</v>
      </c>
      <c r="L14" s="24">
        <f t="shared" si="5"/>
        <v>0.014397905759162303</v>
      </c>
    </row>
    <row r="15" spans="1:12" s="1" customFormat="1" ht="13.5" thickTop="1">
      <c r="A15" s="4"/>
      <c r="B15" s="6">
        <f>SUM(B7:B14)</f>
        <v>12993</v>
      </c>
      <c r="C15" s="5">
        <f>SUM(C7:C14)</f>
        <v>7988</v>
      </c>
      <c r="D15" s="11">
        <f t="shared" si="1"/>
        <v>0.614792580620334</v>
      </c>
      <c r="E15" s="19">
        <f>SUM(E7:E14)</f>
        <v>2269</v>
      </c>
      <c r="F15" s="22">
        <f t="shared" si="2"/>
        <v>0.17463249442007234</v>
      </c>
      <c r="G15" s="19">
        <f>SUM(G7:G14)</f>
        <v>1908</v>
      </c>
      <c r="H15" s="23">
        <f t="shared" si="3"/>
        <v>0.14684830293234818</v>
      </c>
      <c r="I15" s="19">
        <f>SUM(I7:I14)</f>
        <v>699</v>
      </c>
      <c r="J15" s="22">
        <f t="shared" si="4"/>
        <v>0.05379819903024705</v>
      </c>
      <c r="K15" s="19">
        <f>SUM(K7:K14)</f>
        <v>129</v>
      </c>
      <c r="L15" s="22">
        <f t="shared" si="5"/>
        <v>0.009928422996998384</v>
      </c>
    </row>
    <row r="16" ht="12.75">
      <c r="A16" s="48" t="s">
        <v>51</v>
      </c>
    </row>
    <row r="18" spans="1:12" ht="27">
      <c r="A18" s="106" t="s">
        <v>95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2368</v>
      </c>
      <c r="C21" s="5">
        <v>833</v>
      </c>
      <c r="D21" s="11">
        <f aca="true" t="shared" si="7" ref="D21:D29">C21/B21</f>
        <v>0.35177364864864863</v>
      </c>
      <c r="E21" s="19">
        <v>559</v>
      </c>
      <c r="F21" s="22">
        <f aca="true" t="shared" si="8" ref="F21:F29">E21/B21</f>
        <v>0.2360641891891892</v>
      </c>
      <c r="G21" s="19">
        <v>681</v>
      </c>
      <c r="H21" s="23">
        <f aca="true" t="shared" si="9" ref="H21:H29">G21/B21</f>
        <v>0.2875844594594595</v>
      </c>
      <c r="I21" s="19">
        <v>256</v>
      </c>
      <c r="J21" s="22">
        <f aca="true" t="shared" si="10" ref="J21:J29">I21/B21</f>
        <v>0.10810810810810811</v>
      </c>
      <c r="K21" s="19">
        <v>39</v>
      </c>
      <c r="L21" s="22">
        <f aca="true" t="shared" si="11" ref="L21:L29">K21/B21</f>
        <v>0.016469594594594593</v>
      </c>
    </row>
    <row r="22" spans="1:12" ht="12.75">
      <c r="A22" s="2" t="s">
        <v>6</v>
      </c>
      <c r="B22" s="6">
        <f t="shared" si="6"/>
        <v>1542</v>
      </c>
      <c r="C22" s="17">
        <v>538</v>
      </c>
      <c r="D22" s="12">
        <f t="shared" si="7"/>
        <v>0.34889753566796367</v>
      </c>
      <c r="E22" s="20">
        <v>381</v>
      </c>
      <c r="F22" s="22">
        <f t="shared" si="8"/>
        <v>0.24708171206225682</v>
      </c>
      <c r="G22" s="20">
        <v>434</v>
      </c>
      <c r="H22" s="23">
        <f t="shared" si="9"/>
        <v>0.2814526588845655</v>
      </c>
      <c r="I22" s="20">
        <v>155</v>
      </c>
      <c r="J22" s="22">
        <f t="shared" si="10"/>
        <v>0.10051880674448768</v>
      </c>
      <c r="K22" s="20">
        <v>34</v>
      </c>
      <c r="L22" s="22">
        <f t="shared" si="11"/>
        <v>0.02204928664072633</v>
      </c>
    </row>
    <row r="23" spans="1:12" ht="12.75">
      <c r="A23" s="2" t="s">
        <v>7</v>
      </c>
      <c r="B23" s="6">
        <f t="shared" si="6"/>
        <v>1988</v>
      </c>
      <c r="C23" s="17">
        <v>950</v>
      </c>
      <c r="D23" s="12">
        <f t="shared" si="7"/>
        <v>0.4778672032193159</v>
      </c>
      <c r="E23" s="20">
        <v>618</v>
      </c>
      <c r="F23" s="22">
        <f t="shared" si="8"/>
        <v>0.31086519114688127</v>
      </c>
      <c r="G23" s="20">
        <v>282</v>
      </c>
      <c r="H23" s="23">
        <f t="shared" si="9"/>
        <v>0.14185110663983905</v>
      </c>
      <c r="I23" s="20">
        <v>118</v>
      </c>
      <c r="J23" s="22">
        <f t="shared" si="10"/>
        <v>0.059356136820925554</v>
      </c>
      <c r="K23" s="20">
        <v>20</v>
      </c>
      <c r="L23" s="22">
        <f t="shared" si="11"/>
        <v>0.01006036217303823</v>
      </c>
    </row>
    <row r="24" spans="1:12" ht="12.75">
      <c r="A24" s="2" t="s">
        <v>8</v>
      </c>
      <c r="B24" s="6">
        <f t="shared" si="6"/>
        <v>1791</v>
      </c>
      <c r="C24" s="17">
        <v>1191</v>
      </c>
      <c r="D24" s="12">
        <f t="shared" si="7"/>
        <v>0.6649916247906198</v>
      </c>
      <c r="E24" s="20">
        <v>292</v>
      </c>
      <c r="F24" s="22">
        <f t="shared" si="8"/>
        <v>0.16303740926856505</v>
      </c>
      <c r="G24" s="20">
        <v>233</v>
      </c>
      <c r="H24" s="23">
        <f t="shared" si="9"/>
        <v>0.13009491903964265</v>
      </c>
      <c r="I24" s="20">
        <v>59</v>
      </c>
      <c r="J24" s="22">
        <f t="shared" si="10"/>
        <v>0.03294249022892239</v>
      </c>
      <c r="K24" s="20">
        <v>16</v>
      </c>
      <c r="L24" s="22">
        <f t="shared" si="11"/>
        <v>0.00893355667225014</v>
      </c>
    </row>
    <row r="25" spans="1:12" ht="12.75">
      <c r="A25" s="2" t="s">
        <v>9</v>
      </c>
      <c r="B25" s="6">
        <f t="shared" si="6"/>
        <v>1693</v>
      </c>
      <c r="C25" s="17">
        <v>1087</v>
      </c>
      <c r="D25" s="12">
        <f t="shared" si="7"/>
        <v>0.642055522740697</v>
      </c>
      <c r="E25" s="20">
        <v>303</v>
      </c>
      <c r="F25" s="22">
        <f t="shared" si="8"/>
        <v>0.1789722386296515</v>
      </c>
      <c r="G25" s="20">
        <v>227</v>
      </c>
      <c r="H25" s="23">
        <f t="shared" si="9"/>
        <v>0.1340815121086828</v>
      </c>
      <c r="I25" s="20">
        <v>56</v>
      </c>
      <c r="J25" s="22">
        <f t="shared" si="10"/>
        <v>0.03307737743650325</v>
      </c>
      <c r="K25" s="20">
        <v>20</v>
      </c>
      <c r="L25" s="22">
        <f t="shared" si="11"/>
        <v>0.011813349084465446</v>
      </c>
    </row>
    <row r="26" spans="1:12" ht="12.75">
      <c r="A26" s="2" t="s">
        <v>10</v>
      </c>
      <c r="B26" s="6">
        <f t="shared" si="6"/>
        <v>1416</v>
      </c>
      <c r="C26" s="17">
        <v>923</v>
      </c>
      <c r="D26" s="12">
        <f t="shared" si="7"/>
        <v>0.6518361581920904</v>
      </c>
      <c r="E26" s="20">
        <v>256</v>
      </c>
      <c r="F26" s="22">
        <f t="shared" si="8"/>
        <v>0.1807909604519774</v>
      </c>
      <c r="G26" s="20">
        <v>177</v>
      </c>
      <c r="H26" s="23">
        <f t="shared" si="9"/>
        <v>0.125</v>
      </c>
      <c r="I26" s="20">
        <v>40</v>
      </c>
      <c r="J26" s="22">
        <f t="shared" si="10"/>
        <v>0.02824858757062147</v>
      </c>
      <c r="K26" s="20">
        <v>20</v>
      </c>
      <c r="L26" s="22">
        <f t="shared" si="11"/>
        <v>0.014124293785310734</v>
      </c>
    </row>
    <row r="27" spans="1:12" ht="12.75">
      <c r="A27" s="2" t="s">
        <v>11</v>
      </c>
      <c r="B27" s="6">
        <f t="shared" si="6"/>
        <v>1486</v>
      </c>
      <c r="C27" s="17">
        <v>747</v>
      </c>
      <c r="D27" s="12">
        <f t="shared" si="7"/>
        <v>0.5026917900403769</v>
      </c>
      <c r="E27" s="20">
        <v>410</v>
      </c>
      <c r="F27" s="22">
        <f t="shared" si="8"/>
        <v>0.2759084791386272</v>
      </c>
      <c r="G27" s="20">
        <v>230</v>
      </c>
      <c r="H27" s="23">
        <f t="shared" si="9"/>
        <v>0.15477792732166892</v>
      </c>
      <c r="I27" s="20">
        <v>79</v>
      </c>
      <c r="J27" s="22">
        <f t="shared" si="10"/>
        <v>0.0531628532974428</v>
      </c>
      <c r="K27" s="20">
        <v>20</v>
      </c>
      <c r="L27" s="22">
        <f t="shared" si="11"/>
        <v>0.013458950201884253</v>
      </c>
    </row>
    <row r="28" spans="1:12" ht="13.5" thickBot="1">
      <c r="A28" s="3" t="s">
        <v>12</v>
      </c>
      <c r="B28" s="16">
        <f t="shared" si="6"/>
        <v>758</v>
      </c>
      <c r="C28" s="18">
        <v>327</v>
      </c>
      <c r="D28" s="13">
        <f t="shared" si="7"/>
        <v>0.4313984168865435</v>
      </c>
      <c r="E28" s="21">
        <v>191</v>
      </c>
      <c r="F28" s="24">
        <f t="shared" si="8"/>
        <v>0.2519788918205805</v>
      </c>
      <c r="G28" s="21">
        <v>143</v>
      </c>
      <c r="H28" s="25">
        <f t="shared" si="9"/>
        <v>0.18865435356200527</v>
      </c>
      <c r="I28" s="21">
        <v>88</v>
      </c>
      <c r="J28" s="24">
        <f t="shared" si="10"/>
        <v>0.11609498680738786</v>
      </c>
      <c r="K28" s="21">
        <v>9</v>
      </c>
      <c r="L28" s="24">
        <f t="shared" si="11"/>
        <v>0.011873350923482849</v>
      </c>
    </row>
    <row r="29" spans="1:12" ht="13.5" thickTop="1">
      <c r="A29" s="4"/>
      <c r="B29" s="6">
        <f>SUM(B21:B28)</f>
        <v>13042</v>
      </c>
      <c r="C29" s="5">
        <f>SUM(C21:C28)</f>
        <v>6596</v>
      </c>
      <c r="D29" s="14">
        <f t="shared" si="7"/>
        <v>0.5057506517405306</v>
      </c>
      <c r="E29" s="19">
        <f>SUM(E21:E28)</f>
        <v>3010</v>
      </c>
      <c r="F29" s="22">
        <f t="shared" si="8"/>
        <v>0.2307928231866278</v>
      </c>
      <c r="G29" s="19">
        <f>SUM(G21:G28)</f>
        <v>2407</v>
      </c>
      <c r="H29" s="23">
        <f t="shared" si="9"/>
        <v>0.18455758319276186</v>
      </c>
      <c r="I29" s="19">
        <f>SUM(I21:I28)</f>
        <v>851</v>
      </c>
      <c r="J29" s="22">
        <f t="shared" si="10"/>
        <v>0.06525072841588714</v>
      </c>
      <c r="K29" s="19">
        <f>SUM(K21:K28)</f>
        <v>178</v>
      </c>
      <c r="L29" s="22">
        <f t="shared" si="11"/>
        <v>0.013648213464192609</v>
      </c>
    </row>
    <row r="30" ht="12.75">
      <c r="A30" s="48" t="s">
        <v>51</v>
      </c>
    </row>
    <row r="31" ht="12.75">
      <c r="A31" s="56"/>
    </row>
    <row r="32" spans="1:12" ht="24.75">
      <c r="A32" s="111" t="s">
        <v>86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4" spans="1:12" s="10" customFormat="1" ht="13.5" thickBot="1">
      <c r="A34" s="8" t="s">
        <v>2</v>
      </c>
      <c r="B34" s="9"/>
      <c r="C34" s="109" t="s">
        <v>52</v>
      </c>
      <c r="D34" s="110"/>
      <c r="E34" s="107" t="s">
        <v>53</v>
      </c>
      <c r="F34" s="108"/>
      <c r="G34" s="109" t="s">
        <v>54</v>
      </c>
      <c r="H34" s="110"/>
      <c r="I34" s="107" t="s">
        <v>56</v>
      </c>
      <c r="J34" s="108"/>
      <c r="K34" s="107" t="s">
        <v>55</v>
      </c>
      <c r="L34" s="108"/>
    </row>
    <row r="35" spans="1:12" ht="12.75">
      <c r="A35" s="7"/>
      <c r="B35" s="6"/>
      <c r="C35" s="50" t="s">
        <v>61</v>
      </c>
      <c r="D35" s="51" t="s">
        <v>60</v>
      </c>
      <c r="E35" s="50" t="s">
        <v>61</v>
      </c>
      <c r="F35" s="51" t="s">
        <v>60</v>
      </c>
      <c r="G35" s="50" t="s">
        <v>61</v>
      </c>
      <c r="H35" s="51" t="s">
        <v>60</v>
      </c>
      <c r="I35" s="50" t="s">
        <v>61</v>
      </c>
      <c r="J35" s="51" t="s">
        <v>60</v>
      </c>
      <c r="K35" s="50" t="s">
        <v>61</v>
      </c>
      <c r="L35" s="51" t="s">
        <v>60</v>
      </c>
    </row>
    <row r="36" spans="1:12" ht="12.75">
      <c r="A36" s="2" t="s">
        <v>57</v>
      </c>
      <c r="B36" s="6"/>
      <c r="C36" s="60">
        <v>0.6</v>
      </c>
      <c r="D36" s="61">
        <v>0.57</v>
      </c>
      <c r="E36" s="62">
        <v>0.5</v>
      </c>
      <c r="F36" s="63">
        <v>0.47</v>
      </c>
      <c r="G36" s="62">
        <v>0.54</v>
      </c>
      <c r="H36" s="64">
        <v>0.5</v>
      </c>
      <c r="I36" s="62">
        <v>0.51</v>
      </c>
      <c r="J36" s="63">
        <v>0.45</v>
      </c>
      <c r="K36" s="62">
        <v>0.51</v>
      </c>
      <c r="L36" s="63">
        <v>0.69</v>
      </c>
    </row>
    <row r="37" spans="1:12" ht="12.75">
      <c r="A37" s="57" t="s">
        <v>58</v>
      </c>
      <c r="B37" s="49"/>
      <c r="C37" s="65">
        <v>0.41</v>
      </c>
      <c r="D37" s="66">
        <v>0.42</v>
      </c>
      <c r="E37" s="67">
        <v>0.35</v>
      </c>
      <c r="F37" s="68">
        <v>0.37</v>
      </c>
      <c r="G37" s="67">
        <v>0.36</v>
      </c>
      <c r="H37" s="69">
        <v>0.39</v>
      </c>
      <c r="I37" s="67">
        <v>0.39</v>
      </c>
      <c r="J37" s="68">
        <v>0.37</v>
      </c>
      <c r="K37" s="67">
        <v>0.39</v>
      </c>
      <c r="L37" s="68">
        <v>0.63</v>
      </c>
    </row>
    <row r="38" spans="1:12" s="58" customFormat="1" ht="13.5" thickBot="1">
      <c r="A38" s="3" t="s">
        <v>59</v>
      </c>
      <c r="B38" s="16"/>
      <c r="C38" s="70">
        <v>0.43</v>
      </c>
      <c r="D38" s="71">
        <v>0.37</v>
      </c>
      <c r="E38" s="72">
        <v>0.29</v>
      </c>
      <c r="F38" s="73">
        <v>0.34</v>
      </c>
      <c r="G38" s="72">
        <v>0.35</v>
      </c>
      <c r="H38" s="71">
        <v>0.35</v>
      </c>
      <c r="I38" s="72">
        <v>0.33</v>
      </c>
      <c r="J38" s="73">
        <v>0.36</v>
      </c>
      <c r="K38" s="72">
        <v>0.33</v>
      </c>
      <c r="L38" s="73">
        <v>0.58</v>
      </c>
    </row>
    <row r="39" spans="1:12" s="10" customFormat="1" ht="14.25" thickBot="1" thickTop="1">
      <c r="A39" s="59" t="s">
        <v>62</v>
      </c>
      <c r="B39" s="31"/>
      <c r="C39" s="74">
        <v>0.47</v>
      </c>
      <c r="D39" s="75">
        <v>0.44</v>
      </c>
      <c r="E39" s="76">
        <v>0.36</v>
      </c>
      <c r="F39" s="77">
        <v>0.38</v>
      </c>
      <c r="G39" s="76">
        <v>0.4</v>
      </c>
      <c r="H39" s="75">
        <v>0.4</v>
      </c>
      <c r="I39" s="76">
        <v>0.39</v>
      </c>
      <c r="J39" s="77">
        <v>0.39</v>
      </c>
      <c r="K39" s="76">
        <v>0.39</v>
      </c>
      <c r="L39" s="77">
        <v>0.63</v>
      </c>
    </row>
    <row r="40" spans="2:12" s="52" customFormat="1" ht="12.75">
      <c r="B40" s="53"/>
      <c r="C40" s="53"/>
      <c r="D40" s="54"/>
      <c r="E40" s="53"/>
      <c r="F40" s="55"/>
      <c r="G40" s="53"/>
      <c r="H40" s="55"/>
      <c r="I40" s="53"/>
      <c r="J40" s="55"/>
      <c r="K40" s="53"/>
      <c r="L40" s="55"/>
    </row>
    <row r="41" ht="12" customHeight="1" thickBot="1"/>
    <row r="42" spans="1:9" ht="12" customHeight="1">
      <c r="A42" s="101"/>
      <c r="B42" s="78"/>
      <c r="C42" s="78"/>
      <c r="D42" s="78"/>
      <c r="E42" s="78"/>
      <c r="F42" s="102"/>
      <c r="G42" s="154" t="s">
        <v>93</v>
      </c>
      <c r="H42" s="155"/>
      <c r="I42" s="156"/>
    </row>
    <row r="43" spans="1:9" ht="15.75" thickBot="1">
      <c r="A43" s="88"/>
      <c r="B43" s="40"/>
      <c r="C43" s="40"/>
      <c r="D43" s="40"/>
      <c r="E43" s="40"/>
      <c r="F43" s="97" t="s">
        <v>92</v>
      </c>
      <c r="G43" s="98" t="s">
        <v>1</v>
      </c>
      <c r="H43" s="99"/>
      <c r="I43" s="100" t="s">
        <v>63</v>
      </c>
    </row>
    <row r="44" spans="1:10" ht="15.75" thickTop="1">
      <c r="A44" s="88"/>
      <c r="B44" s="40"/>
      <c r="C44" s="40"/>
      <c r="D44" s="40"/>
      <c r="E44" s="40"/>
      <c r="F44" s="94"/>
      <c r="G44" s="83"/>
      <c r="H44" s="79"/>
      <c r="I44" s="80"/>
      <c r="J44" s="39"/>
    </row>
    <row r="45" spans="1:10" ht="15">
      <c r="A45" s="88" t="s">
        <v>89</v>
      </c>
      <c r="B45" s="40"/>
      <c r="C45" s="40"/>
      <c r="D45" s="40"/>
      <c r="E45" s="40"/>
      <c r="F45" s="95">
        <v>0.97</v>
      </c>
      <c r="G45" s="83">
        <v>0.26</v>
      </c>
      <c r="H45" s="79"/>
      <c r="I45" s="80">
        <v>0.3</v>
      </c>
      <c r="J45" s="39"/>
    </row>
    <row r="46" spans="1:10" ht="15">
      <c r="A46" s="88" t="s">
        <v>90</v>
      </c>
      <c r="B46" s="40"/>
      <c r="C46" s="40"/>
      <c r="D46" s="40"/>
      <c r="E46" s="40"/>
      <c r="F46" s="95">
        <v>0.9</v>
      </c>
      <c r="G46" s="83">
        <v>0.22</v>
      </c>
      <c r="H46" s="79"/>
      <c r="I46" s="80">
        <v>0.25</v>
      </c>
      <c r="J46" s="39"/>
    </row>
    <row r="47" spans="1:10" ht="15.75" thickBot="1">
      <c r="A47" s="89" t="s">
        <v>91</v>
      </c>
      <c r="B47" s="26"/>
      <c r="C47" s="26"/>
      <c r="D47" s="26"/>
      <c r="E47" s="26"/>
      <c r="F47" s="96">
        <v>0.95</v>
      </c>
      <c r="G47" s="84">
        <v>0.31</v>
      </c>
      <c r="H47" s="81"/>
      <c r="I47" s="82">
        <v>0.38</v>
      </c>
      <c r="J47" t="s">
        <v>66</v>
      </c>
    </row>
    <row r="48" ht="12.75">
      <c r="A48" s="56"/>
    </row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1">
    <mergeCell ref="A1:L1"/>
    <mergeCell ref="K6:L6"/>
    <mergeCell ref="A4:L4"/>
    <mergeCell ref="A2:L2"/>
    <mergeCell ref="C6:D6"/>
    <mergeCell ref="E6:F6"/>
    <mergeCell ref="G6:H6"/>
    <mergeCell ref="K34:L34"/>
    <mergeCell ref="K20:L20"/>
    <mergeCell ref="C20:D20"/>
    <mergeCell ref="G42:I42"/>
    <mergeCell ref="G20:H20"/>
    <mergeCell ref="I20:J20"/>
    <mergeCell ref="C34:D34"/>
    <mergeCell ref="E34:F34"/>
    <mergeCell ref="G34:H34"/>
    <mergeCell ref="I34:J34"/>
    <mergeCell ref="E20:F20"/>
    <mergeCell ref="I6:J6"/>
    <mergeCell ref="A18:L18"/>
    <mergeCell ref="A32:L32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76" r:id="rId1"/>
  <headerFooter alignWithMargins="0">
    <oddFooter>&amp;LDept. of ESE&amp;C&amp;D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0"/>
  <sheetViews>
    <sheetView workbookViewId="0" topLeftCell="A1">
      <selection activeCell="G43" sqref="G43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94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53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2" ht="12.75">
      <c r="A7" s="7" t="s">
        <v>5</v>
      </c>
      <c r="B7" s="6">
        <f aca="true" t="shared" si="0" ref="B7:B14">C7+E7+G7+I7+K7</f>
        <v>889</v>
      </c>
      <c r="C7" s="5">
        <v>7</v>
      </c>
      <c r="D7" s="11">
        <f aca="true" t="shared" si="1" ref="D7:D15">C7/B7</f>
        <v>0.007874015748031496</v>
      </c>
      <c r="E7" s="19">
        <v>11</v>
      </c>
      <c r="F7" s="22">
        <f aca="true" t="shared" si="2" ref="F7:F15">E7/B7</f>
        <v>0.012373453318335208</v>
      </c>
      <c r="G7" s="19">
        <v>133</v>
      </c>
      <c r="H7" s="23">
        <f aca="true" t="shared" si="3" ref="H7:H15">G7/B7</f>
        <v>0.14960629921259844</v>
      </c>
      <c r="I7" s="19">
        <v>466</v>
      </c>
      <c r="J7" s="22">
        <f aca="true" t="shared" si="4" ref="J7:J15">I7/B7</f>
        <v>0.5241844769403825</v>
      </c>
      <c r="K7" s="19">
        <v>272</v>
      </c>
      <c r="L7" s="22">
        <f aca="true" t="shared" si="5" ref="L7:L15">K7/B7</f>
        <v>0.3059617547806524</v>
      </c>
    </row>
    <row r="8" spans="1:12" ht="12.75">
      <c r="A8" s="2" t="s">
        <v>6</v>
      </c>
      <c r="B8" s="6">
        <f t="shared" si="0"/>
        <v>989</v>
      </c>
      <c r="C8" s="17">
        <v>6</v>
      </c>
      <c r="D8" s="12">
        <f t="shared" si="1"/>
        <v>0.006066734074823054</v>
      </c>
      <c r="E8" s="20">
        <v>19</v>
      </c>
      <c r="F8" s="22">
        <f t="shared" si="2"/>
        <v>0.019211324570273004</v>
      </c>
      <c r="G8" s="20">
        <v>134</v>
      </c>
      <c r="H8" s="23">
        <f t="shared" si="3"/>
        <v>0.13549039433771487</v>
      </c>
      <c r="I8" s="20">
        <v>496</v>
      </c>
      <c r="J8" s="22">
        <f t="shared" si="4"/>
        <v>0.5015166835187057</v>
      </c>
      <c r="K8" s="20">
        <v>334</v>
      </c>
      <c r="L8" s="22">
        <f t="shared" si="5"/>
        <v>0.33771486349848334</v>
      </c>
    </row>
    <row r="9" spans="1:12" ht="12.75">
      <c r="A9" s="2" t="s">
        <v>7</v>
      </c>
      <c r="B9" s="6">
        <f t="shared" si="0"/>
        <v>1073</v>
      </c>
      <c r="C9" s="17">
        <v>13</v>
      </c>
      <c r="D9" s="12">
        <f t="shared" si="1"/>
        <v>0.012115563839701771</v>
      </c>
      <c r="E9" s="20">
        <v>31</v>
      </c>
      <c r="F9" s="22">
        <f t="shared" si="2"/>
        <v>0.028890959925442685</v>
      </c>
      <c r="G9" s="20">
        <v>204</v>
      </c>
      <c r="H9" s="23">
        <f t="shared" si="3"/>
        <v>0.19012115563839702</v>
      </c>
      <c r="I9" s="20">
        <v>511</v>
      </c>
      <c r="J9" s="22">
        <f t="shared" si="4"/>
        <v>0.4762348555452004</v>
      </c>
      <c r="K9" s="20">
        <v>314</v>
      </c>
      <c r="L9" s="22">
        <f t="shared" si="5"/>
        <v>0.29263746505125815</v>
      </c>
    </row>
    <row r="10" spans="1:12" ht="12.75">
      <c r="A10" s="2" t="s">
        <v>8</v>
      </c>
      <c r="B10" s="6">
        <f t="shared" si="0"/>
        <v>1050</v>
      </c>
      <c r="C10" s="17">
        <v>9</v>
      </c>
      <c r="D10" s="12">
        <f t="shared" si="1"/>
        <v>0.008571428571428572</v>
      </c>
      <c r="E10" s="20">
        <v>34</v>
      </c>
      <c r="F10" s="22">
        <f t="shared" si="2"/>
        <v>0.03238095238095238</v>
      </c>
      <c r="G10" s="20">
        <v>242</v>
      </c>
      <c r="H10" s="23">
        <f t="shared" si="3"/>
        <v>0.23047619047619047</v>
      </c>
      <c r="I10" s="20">
        <v>477</v>
      </c>
      <c r="J10" s="22">
        <f t="shared" si="4"/>
        <v>0.4542857142857143</v>
      </c>
      <c r="K10" s="20">
        <v>288</v>
      </c>
      <c r="L10" s="22">
        <f t="shared" si="5"/>
        <v>0.2742857142857143</v>
      </c>
    </row>
    <row r="11" spans="1:12" ht="12.75">
      <c r="A11" s="2" t="s">
        <v>9</v>
      </c>
      <c r="B11" s="6">
        <f t="shared" si="0"/>
        <v>1036</v>
      </c>
      <c r="C11" s="17">
        <v>5</v>
      </c>
      <c r="D11" s="12">
        <f t="shared" si="1"/>
        <v>0.004826254826254826</v>
      </c>
      <c r="E11" s="20">
        <v>35</v>
      </c>
      <c r="F11" s="22">
        <f t="shared" si="2"/>
        <v>0.033783783783783786</v>
      </c>
      <c r="G11" s="20">
        <v>213</v>
      </c>
      <c r="H11" s="23">
        <f t="shared" si="3"/>
        <v>0.2055984555984556</v>
      </c>
      <c r="I11" s="20">
        <v>413</v>
      </c>
      <c r="J11" s="22">
        <f t="shared" si="4"/>
        <v>0.39864864864864863</v>
      </c>
      <c r="K11" s="20">
        <v>370</v>
      </c>
      <c r="L11" s="22">
        <f t="shared" si="5"/>
        <v>0.35714285714285715</v>
      </c>
    </row>
    <row r="12" spans="1:12" ht="12.75">
      <c r="A12" s="2" t="s">
        <v>10</v>
      </c>
      <c r="B12" s="6">
        <f t="shared" si="0"/>
        <v>1049</v>
      </c>
      <c r="C12" s="17">
        <v>4</v>
      </c>
      <c r="D12" s="12">
        <f t="shared" si="1"/>
        <v>0.0038131553860819827</v>
      </c>
      <c r="E12" s="20">
        <v>57</v>
      </c>
      <c r="F12" s="22">
        <f t="shared" si="2"/>
        <v>0.05433746425166826</v>
      </c>
      <c r="G12" s="20">
        <v>288</v>
      </c>
      <c r="H12" s="23">
        <f t="shared" si="3"/>
        <v>0.27454718779790277</v>
      </c>
      <c r="I12" s="20">
        <v>486</v>
      </c>
      <c r="J12" s="22">
        <f t="shared" si="4"/>
        <v>0.4632983794089609</v>
      </c>
      <c r="K12" s="20">
        <v>214</v>
      </c>
      <c r="L12" s="22">
        <f t="shared" si="5"/>
        <v>0.20400381315538607</v>
      </c>
    </row>
    <row r="13" spans="1:12" ht="12.75">
      <c r="A13" s="2" t="s">
        <v>11</v>
      </c>
      <c r="B13" s="6">
        <f t="shared" si="0"/>
        <v>555</v>
      </c>
      <c r="C13" s="17">
        <v>4</v>
      </c>
      <c r="D13" s="12">
        <f t="shared" si="1"/>
        <v>0.007207207207207207</v>
      </c>
      <c r="E13" s="20">
        <v>43</v>
      </c>
      <c r="F13" s="22">
        <f t="shared" si="2"/>
        <v>0.07747747747747748</v>
      </c>
      <c r="G13" s="20">
        <v>160</v>
      </c>
      <c r="H13" s="23">
        <f t="shared" si="3"/>
        <v>0.2882882882882883</v>
      </c>
      <c r="I13" s="20">
        <v>171</v>
      </c>
      <c r="J13" s="22">
        <f t="shared" si="4"/>
        <v>0.3081081081081081</v>
      </c>
      <c r="K13" s="20">
        <v>177</v>
      </c>
      <c r="L13" s="22">
        <f t="shared" si="5"/>
        <v>0.31891891891891894</v>
      </c>
    </row>
    <row r="14" spans="1:12" ht="13.5" thickBot="1">
      <c r="A14" s="3" t="s">
        <v>12</v>
      </c>
      <c r="B14" s="6">
        <f t="shared" si="0"/>
        <v>334</v>
      </c>
      <c r="C14" s="18">
        <v>6</v>
      </c>
      <c r="D14" s="13">
        <f t="shared" si="1"/>
        <v>0.017964071856287425</v>
      </c>
      <c r="E14" s="21">
        <v>36</v>
      </c>
      <c r="F14" s="24">
        <f t="shared" si="2"/>
        <v>0.10778443113772455</v>
      </c>
      <c r="G14" s="21">
        <v>60</v>
      </c>
      <c r="H14" s="25">
        <f t="shared" si="3"/>
        <v>0.17964071856287425</v>
      </c>
      <c r="I14" s="21">
        <v>68</v>
      </c>
      <c r="J14" s="24">
        <f t="shared" si="4"/>
        <v>0.20359281437125748</v>
      </c>
      <c r="K14" s="21">
        <v>164</v>
      </c>
      <c r="L14" s="24">
        <f t="shared" si="5"/>
        <v>0.49101796407185627</v>
      </c>
    </row>
    <row r="15" spans="1:153" s="1" customFormat="1" ht="13.5" thickTop="1">
      <c r="A15" s="4"/>
      <c r="B15" s="6">
        <f>SUM(B7:B14)</f>
        <v>6975</v>
      </c>
      <c r="C15" s="5">
        <f>SUM(C7:C14)</f>
        <v>54</v>
      </c>
      <c r="D15" s="11">
        <f t="shared" si="1"/>
        <v>0.007741935483870968</v>
      </c>
      <c r="E15" s="19">
        <f>SUM(E7:E14)</f>
        <v>266</v>
      </c>
      <c r="F15" s="22">
        <f t="shared" si="2"/>
        <v>0.038136200716845876</v>
      </c>
      <c r="G15" s="19">
        <f>SUM(G7:G14)</f>
        <v>1434</v>
      </c>
      <c r="H15" s="23">
        <f t="shared" si="3"/>
        <v>0.20559139784946237</v>
      </c>
      <c r="I15" s="19">
        <f>SUM(I7:I14)</f>
        <v>3088</v>
      </c>
      <c r="J15" s="22">
        <f t="shared" si="4"/>
        <v>0.44272401433691755</v>
      </c>
      <c r="K15" s="19">
        <f>SUM(K7:K14)</f>
        <v>2133</v>
      </c>
      <c r="L15" s="22">
        <f t="shared" si="5"/>
        <v>0.3058064516129032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ht="12.75">
      <c r="A16" s="48" t="s">
        <v>51</v>
      </c>
    </row>
    <row r="18" spans="1:12" ht="27">
      <c r="A18" s="106" t="s">
        <v>95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890</v>
      </c>
      <c r="C21" s="5">
        <v>3</v>
      </c>
      <c r="D21" s="11">
        <f aca="true" t="shared" si="7" ref="D21:D29">C21/B21</f>
        <v>0.0033707865168539327</v>
      </c>
      <c r="E21" s="19">
        <v>12</v>
      </c>
      <c r="F21" s="22">
        <f aca="true" t="shared" si="8" ref="F21:F29">E21/B21</f>
        <v>0.01348314606741573</v>
      </c>
      <c r="G21" s="19">
        <v>109</v>
      </c>
      <c r="H21" s="23">
        <f aca="true" t="shared" si="9" ref="H21:H29">G21/B21</f>
        <v>0.12247191011235956</v>
      </c>
      <c r="I21" s="19">
        <v>365</v>
      </c>
      <c r="J21" s="22">
        <f aca="true" t="shared" si="10" ref="J21:J29">I21/B21</f>
        <v>0.4101123595505618</v>
      </c>
      <c r="K21" s="19">
        <v>401</v>
      </c>
      <c r="L21" s="22">
        <f aca="true" t="shared" si="11" ref="L21:L29">K21/B21</f>
        <v>0.45056179775280897</v>
      </c>
    </row>
    <row r="22" spans="1:12" ht="12.75">
      <c r="A22" s="2" t="s">
        <v>6</v>
      </c>
      <c r="B22" s="6">
        <f t="shared" si="6"/>
        <v>989</v>
      </c>
      <c r="C22" s="17">
        <v>9</v>
      </c>
      <c r="D22" s="12">
        <f t="shared" si="7"/>
        <v>0.00910010111223458</v>
      </c>
      <c r="E22" s="20">
        <v>11</v>
      </c>
      <c r="F22" s="22">
        <f t="shared" si="8"/>
        <v>0.011122345803842264</v>
      </c>
      <c r="G22" s="20">
        <v>188</v>
      </c>
      <c r="H22" s="23">
        <f t="shared" si="9"/>
        <v>0.19009100101112233</v>
      </c>
      <c r="I22" s="20">
        <v>466</v>
      </c>
      <c r="J22" s="22">
        <f t="shared" si="10"/>
        <v>0.4711830131445905</v>
      </c>
      <c r="K22" s="20">
        <v>315</v>
      </c>
      <c r="L22" s="22">
        <f t="shared" si="11"/>
        <v>0.3185035389282103</v>
      </c>
    </row>
    <row r="23" spans="1:12" ht="12.75">
      <c r="A23" s="2" t="s">
        <v>7</v>
      </c>
      <c r="B23" s="6">
        <f t="shared" si="6"/>
        <v>1072</v>
      </c>
      <c r="C23" s="17">
        <v>1</v>
      </c>
      <c r="D23" s="12">
        <f t="shared" si="7"/>
        <v>0.0009328358208955224</v>
      </c>
      <c r="E23" s="20">
        <v>35</v>
      </c>
      <c r="F23" s="22">
        <f t="shared" si="8"/>
        <v>0.03264925373134328</v>
      </c>
      <c r="G23" s="20">
        <v>153</v>
      </c>
      <c r="H23" s="23">
        <f t="shared" si="9"/>
        <v>0.14272388059701493</v>
      </c>
      <c r="I23" s="20">
        <v>502</v>
      </c>
      <c r="J23" s="22">
        <f t="shared" si="10"/>
        <v>0.46828358208955223</v>
      </c>
      <c r="K23" s="20">
        <v>381</v>
      </c>
      <c r="L23" s="22">
        <f t="shared" si="11"/>
        <v>0.355410447761194</v>
      </c>
    </row>
    <row r="24" spans="1:12" ht="12.75">
      <c r="A24" s="2" t="s">
        <v>8</v>
      </c>
      <c r="B24" s="6">
        <f t="shared" si="6"/>
        <v>1049</v>
      </c>
      <c r="C24" s="17">
        <v>14</v>
      </c>
      <c r="D24" s="12">
        <f t="shared" si="7"/>
        <v>0.01334604385128694</v>
      </c>
      <c r="E24" s="20">
        <v>31</v>
      </c>
      <c r="F24" s="22">
        <f t="shared" si="8"/>
        <v>0.029551954242135366</v>
      </c>
      <c r="G24" s="20">
        <v>217</v>
      </c>
      <c r="H24" s="23">
        <f t="shared" si="9"/>
        <v>0.20686367969494757</v>
      </c>
      <c r="I24" s="20">
        <v>413</v>
      </c>
      <c r="J24" s="22">
        <f t="shared" si="10"/>
        <v>0.3937082936129647</v>
      </c>
      <c r="K24" s="20">
        <v>374</v>
      </c>
      <c r="L24" s="22">
        <f t="shared" si="11"/>
        <v>0.3565300285986654</v>
      </c>
    </row>
    <row r="25" spans="1:12" ht="12.75">
      <c r="A25" s="2" t="s">
        <v>9</v>
      </c>
      <c r="B25" s="6">
        <f t="shared" si="6"/>
        <v>1038</v>
      </c>
      <c r="C25" s="17">
        <v>1</v>
      </c>
      <c r="D25" s="12">
        <f t="shared" si="7"/>
        <v>0.0009633911368015414</v>
      </c>
      <c r="E25" s="20">
        <v>22</v>
      </c>
      <c r="F25" s="22">
        <f t="shared" si="8"/>
        <v>0.02119460500963391</v>
      </c>
      <c r="G25" s="20">
        <v>131</v>
      </c>
      <c r="H25" s="23">
        <f t="shared" si="9"/>
        <v>0.12620423892100194</v>
      </c>
      <c r="I25" s="20">
        <v>382</v>
      </c>
      <c r="J25" s="22">
        <f t="shared" si="10"/>
        <v>0.36801541425818884</v>
      </c>
      <c r="K25" s="20">
        <v>502</v>
      </c>
      <c r="L25" s="22">
        <f t="shared" si="11"/>
        <v>0.4836223506743738</v>
      </c>
    </row>
    <row r="26" spans="1:12" ht="12.75">
      <c r="A26" s="2" t="s">
        <v>10</v>
      </c>
      <c r="B26" s="6">
        <f t="shared" si="6"/>
        <v>1050</v>
      </c>
      <c r="C26" s="17">
        <v>0</v>
      </c>
      <c r="D26" s="12">
        <f t="shared" si="7"/>
        <v>0</v>
      </c>
      <c r="E26" s="20">
        <v>11</v>
      </c>
      <c r="F26" s="22">
        <f t="shared" si="8"/>
        <v>0.010476190476190476</v>
      </c>
      <c r="G26" s="20">
        <v>120</v>
      </c>
      <c r="H26" s="23">
        <f t="shared" si="9"/>
        <v>0.11428571428571428</v>
      </c>
      <c r="I26" s="20">
        <v>255</v>
      </c>
      <c r="J26" s="22">
        <f t="shared" si="10"/>
        <v>0.24285714285714285</v>
      </c>
      <c r="K26" s="20">
        <v>664</v>
      </c>
      <c r="L26" s="22">
        <f t="shared" si="11"/>
        <v>0.6323809523809524</v>
      </c>
    </row>
    <row r="27" spans="1:12" ht="12.75">
      <c r="A27" s="2" t="s">
        <v>11</v>
      </c>
      <c r="B27" s="6">
        <f t="shared" si="6"/>
        <v>556</v>
      </c>
      <c r="C27" s="17">
        <v>2</v>
      </c>
      <c r="D27" s="12">
        <f t="shared" si="7"/>
        <v>0.0035971223021582736</v>
      </c>
      <c r="E27" s="20">
        <v>6</v>
      </c>
      <c r="F27" s="22">
        <f t="shared" si="8"/>
        <v>0.01079136690647482</v>
      </c>
      <c r="G27" s="20">
        <v>38</v>
      </c>
      <c r="H27" s="23">
        <f t="shared" si="9"/>
        <v>0.0683453237410072</v>
      </c>
      <c r="I27" s="20">
        <v>172</v>
      </c>
      <c r="J27" s="22">
        <f t="shared" si="10"/>
        <v>0.30935251798561153</v>
      </c>
      <c r="K27" s="20">
        <v>338</v>
      </c>
      <c r="L27" s="22">
        <f t="shared" si="11"/>
        <v>0.6079136690647482</v>
      </c>
    </row>
    <row r="28" spans="1:12" ht="13.5" thickBot="1">
      <c r="A28" s="3" t="s">
        <v>12</v>
      </c>
      <c r="B28" s="16">
        <f t="shared" si="6"/>
        <v>333</v>
      </c>
      <c r="C28" s="18">
        <v>0</v>
      </c>
      <c r="D28" s="13">
        <f t="shared" si="7"/>
        <v>0</v>
      </c>
      <c r="E28" s="21">
        <v>3</v>
      </c>
      <c r="F28" s="24">
        <f t="shared" si="8"/>
        <v>0.009009009009009009</v>
      </c>
      <c r="G28" s="21">
        <v>24</v>
      </c>
      <c r="H28" s="25">
        <f t="shared" si="9"/>
        <v>0.07207207207207207</v>
      </c>
      <c r="I28" s="21">
        <v>123</v>
      </c>
      <c r="J28" s="24">
        <f t="shared" si="10"/>
        <v>0.36936936936936937</v>
      </c>
      <c r="K28" s="21">
        <v>183</v>
      </c>
      <c r="L28" s="24">
        <f t="shared" si="11"/>
        <v>0.5495495495495496</v>
      </c>
    </row>
    <row r="29" spans="1:12" ht="13.5" thickTop="1">
      <c r="A29" s="4"/>
      <c r="B29" s="6">
        <f>SUM(B21:B28)</f>
        <v>6977</v>
      </c>
      <c r="C29" s="5">
        <f>SUM(C21:C28)</f>
        <v>30</v>
      </c>
      <c r="D29" s="14">
        <f t="shared" si="7"/>
        <v>0.004299842339114232</v>
      </c>
      <c r="E29" s="19">
        <f>SUM(E21:E28)</f>
        <v>131</v>
      </c>
      <c r="F29" s="22">
        <f t="shared" si="8"/>
        <v>0.018775978214132148</v>
      </c>
      <c r="G29" s="19">
        <f>SUM(G21:G28)</f>
        <v>980</v>
      </c>
      <c r="H29" s="23">
        <f t="shared" si="9"/>
        <v>0.14046151641106494</v>
      </c>
      <c r="I29" s="19">
        <f>SUM(I21:I28)</f>
        <v>2678</v>
      </c>
      <c r="J29" s="22">
        <f t="shared" si="10"/>
        <v>0.3838325928049305</v>
      </c>
      <c r="K29" s="19">
        <f>SUM(K21:K28)</f>
        <v>3158</v>
      </c>
      <c r="L29" s="22">
        <f t="shared" si="11"/>
        <v>0.4526300702307582</v>
      </c>
    </row>
    <row r="30" ht="12.75">
      <c r="A30" s="48" t="s">
        <v>51</v>
      </c>
    </row>
    <row r="31" ht="12.75">
      <c r="A31" s="56"/>
    </row>
    <row r="32" ht="12.75">
      <c r="A32" s="56"/>
    </row>
    <row r="33" spans="1:12" ht="21" thickBot="1">
      <c r="A33" s="136" t="s">
        <v>78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53" s="10" customFormat="1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7" ht="13.5" thickBot="1">
      <c r="A35" s="128" t="s">
        <v>79</v>
      </c>
      <c r="B35" s="129"/>
      <c r="C35" s="130"/>
      <c r="D35" s="128" t="s">
        <v>83</v>
      </c>
      <c r="E35" s="130"/>
      <c r="F35" s="137" t="s">
        <v>84</v>
      </c>
      <c r="G35" s="138"/>
    </row>
    <row r="36" spans="1:7" ht="12.75">
      <c r="A36" s="41"/>
      <c r="B36" s="40"/>
      <c r="C36" s="40"/>
      <c r="D36" s="134"/>
      <c r="E36" s="135"/>
      <c r="F36" s="134"/>
      <c r="G36" s="135"/>
    </row>
    <row r="37" spans="1:7" ht="12.75">
      <c r="A37" s="41" t="s">
        <v>80</v>
      </c>
      <c r="B37" s="40"/>
      <c r="C37" s="40"/>
      <c r="D37" s="134">
        <v>90</v>
      </c>
      <c r="E37" s="135"/>
      <c r="F37" s="134">
        <v>76</v>
      </c>
      <c r="G37" s="135"/>
    </row>
    <row r="38" spans="1:153" s="58" customFormat="1" ht="13.5" thickBot="1">
      <c r="A38" s="41" t="s">
        <v>81</v>
      </c>
      <c r="B38" s="40"/>
      <c r="C38" s="40"/>
      <c r="D38" s="134">
        <v>21</v>
      </c>
      <c r="E38" s="135"/>
      <c r="F38" s="134">
        <v>12</v>
      </c>
      <c r="G38" s="13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10" customFormat="1" ht="14.25" thickBot="1" thickTop="1">
      <c r="A39" s="44" t="s">
        <v>82</v>
      </c>
      <c r="B39" s="26"/>
      <c r="C39" s="26"/>
      <c r="D39" s="131">
        <v>4</v>
      </c>
      <c r="E39" s="132"/>
      <c r="F39" s="131">
        <v>1</v>
      </c>
      <c r="G39" s="13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5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ht="12" customHeight="1"/>
    <row r="4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6">
    <mergeCell ref="D38:E38"/>
    <mergeCell ref="F38:G38"/>
    <mergeCell ref="D39:E39"/>
    <mergeCell ref="F39:G39"/>
    <mergeCell ref="D36:E36"/>
    <mergeCell ref="F36:G36"/>
    <mergeCell ref="D37:E37"/>
    <mergeCell ref="F37:G37"/>
    <mergeCell ref="A35:C35"/>
    <mergeCell ref="D35:E35"/>
    <mergeCell ref="F35:G35"/>
    <mergeCell ref="A33:L33"/>
    <mergeCell ref="E20:F20"/>
    <mergeCell ref="I6:J6"/>
    <mergeCell ref="A18:L18"/>
    <mergeCell ref="K20:L20"/>
    <mergeCell ref="C20:D20"/>
    <mergeCell ref="G20:H20"/>
    <mergeCell ref="I20:J20"/>
    <mergeCell ref="A1:L1"/>
    <mergeCell ref="K6:L6"/>
    <mergeCell ref="A4:L4"/>
    <mergeCell ref="A2:L2"/>
    <mergeCell ref="C6:D6"/>
    <mergeCell ref="E6:F6"/>
    <mergeCell ref="G6:H6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92" r:id="rId1"/>
  <headerFooter alignWithMargins="0">
    <oddFooter>&amp;LDept. of ESE&amp;C&amp;D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2"/>
  <sheetViews>
    <sheetView workbookViewId="0" topLeftCell="A26">
      <selection activeCell="A41" sqref="A41:I43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98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</row>
    <row r="7" spans="1:12" ht="12.75">
      <c r="A7" s="7" t="s">
        <v>5</v>
      </c>
      <c r="B7" s="6">
        <f aca="true" t="shared" si="0" ref="B7:B14">C7+E7+G7+I7+K7</f>
        <v>2239</v>
      </c>
      <c r="C7" s="5">
        <v>1083</v>
      </c>
      <c r="D7" s="11">
        <f aca="true" t="shared" si="1" ref="D7:D15">C7/B7</f>
        <v>0.48369807949977667</v>
      </c>
      <c r="E7" s="19">
        <v>357</v>
      </c>
      <c r="F7" s="22">
        <f aca="true" t="shared" si="2" ref="F7:F15">E7/B7</f>
        <v>0.15944618133095131</v>
      </c>
      <c r="G7" s="19">
        <v>543</v>
      </c>
      <c r="H7" s="23">
        <f aca="true" t="shared" si="3" ref="H7:H15">G7/B7</f>
        <v>0.24251898168825367</v>
      </c>
      <c r="I7" s="19">
        <v>229</v>
      </c>
      <c r="J7" s="22">
        <f aca="true" t="shared" si="4" ref="J7:J15">I7/B7</f>
        <v>0.10227780259044217</v>
      </c>
      <c r="K7" s="19">
        <v>27</v>
      </c>
      <c r="L7" s="22">
        <f aca="true" t="shared" si="5" ref="L7:L15">K7/B7</f>
        <v>0.01205895489057615</v>
      </c>
    </row>
    <row r="8" spans="1:12" ht="12.75">
      <c r="A8" s="2" t="s">
        <v>6</v>
      </c>
      <c r="B8" s="6">
        <f t="shared" si="0"/>
        <v>2151</v>
      </c>
      <c r="C8" s="17">
        <v>900</v>
      </c>
      <c r="D8" s="12">
        <f t="shared" si="1"/>
        <v>0.41841004184100417</v>
      </c>
      <c r="E8" s="20">
        <v>371</v>
      </c>
      <c r="F8" s="22">
        <f t="shared" si="2"/>
        <v>0.1724779172477917</v>
      </c>
      <c r="G8" s="20">
        <v>602</v>
      </c>
      <c r="H8" s="23">
        <f t="shared" si="3"/>
        <v>0.2798698279869828</v>
      </c>
      <c r="I8" s="20">
        <v>245</v>
      </c>
      <c r="J8" s="22">
        <f t="shared" si="4"/>
        <v>0.11390051139005114</v>
      </c>
      <c r="K8" s="20">
        <v>33</v>
      </c>
      <c r="L8" s="22">
        <f t="shared" si="5"/>
        <v>0.015341701534170154</v>
      </c>
    </row>
    <row r="9" spans="1:12" ht="12.75">
      <c r="A9" s="2" t="s">
        <v>7</v>
      </c>
      <c r="B9" s="6">
        <f t="shared" si="0"/>
        <v>1604</v>
      </c>
      <c r="C9" s="17">
        <v>771</v>
      </c>
      <c r="D9" s="12">
        <f t="shared" si="1"/>
        <v>0.48067331670822944</v>
      </c>
      <c r="E9" s="20">
        <v>327</v>
      </c>
      <c r="F9" s="22">
        <f t="shared" si="2"/>
        <v>0.2038653366583541</v>
      </c>
      <c r="G9" s="20">
        <v>338</v>
      </c>
      <c r="H9" s="23">
        <f t="shared" si="3"/>
        <v>0.21072319201995013</v>
      </c>
      <c r="I9" s="20">
        <v>138</v>
      </c>
      <c r="J9" s="22">
        <f t="shared" si="4"/>
        <v>0.08603491271820449</v>
      </c>
      <c r="K9" s="20">
        <v>30</v>
      </c>
      <c r="L9" s="22">
        <f t="shared" si="5"/>
        <v>0.018703241895261846</v>
      </c>
    </row>
    <row r="10" spans="1:12" ht="12.75">
      <c r="A10" s="2" t="s">
        <v>8</v>
      </c>
      <c r="B10" s="6">
        <f t="shared" si="0"/>
        <v>1885</v>
      </c>
      <c r="C10" s="17">
        <v>1149</v>
      </c>
      <c r="D10" s="12">
        <f t="shared" si="1"/>
        <v>0.6095490716180372</v>
      </c>
      <c r="E10" s="20">
        <v>368</v>
      </c>
      <c r="F10" s="22">
        <f t="shared" si="2"/>
        <v>0.19522546419098144</v>
      </c>
      <c r="G10" s="20">
        <v>265</v>
      </c>
      <c r="H10" s="23">
        <f t="shared" si="3"/>
        <v>0.14058355437665782</v>
      </c>
      <c r="I10" s="20">
        <v>95</v>
      </c>
      <c r="J10" s="22">
        <f t="shared" si="4"/>
        <v>0.050397877984084884</v>
      </c>
      <c r="K10" s="20">
        <v>8</v>
      </c>
      <c r="L10" s="22">
        <f t="shared" si="5"/>
        <v>0.004244031830238726</v>
      </c>
    </row>
    <row r="11" spans="1:12" ht="12.75">
      <c r="A11" s="2" t="s">
        <v>9</v>
      </c>
      <c r="B11" s="6">
        <f t="shared" si="0"/>
        <v>1846</v>
      </c>
      <c r="C11" s="17">
        <v>1230</v>
      </c>
      <c r="D11" s="12">
        <f t="shared" si="1"/>
        <v>0.6663055254604551</v>
      </c>
      <c r="E11" s="20">
        <v>338</v>
      </c>
      <c r="F11" s="22">
        <f t="shared" si="2"/>
        <v>0.18309859154929578</v>
      </c>
      <c r="G11" s="20">
        <v>221</v>
      </c>
      <c r="H11" s="23">
        <f t="shared" si="3"/>
        <v>0.11971830985915492</v>
      </c>
      <c r="I11" s="20">
        <v>48</v>
      </c>
      <c r="J11" s="22">
        <f t="shared" si="4"/>
        <v>0.02600216684723727</v>
      </c>
      <c r="K11" s="20">
        <v>9</v>
      </c>
      <c r="L11" s="22">
        <f t="shared" si="5"/>
        <v>0.004875406283856988</v>
      </c>
    </row>
    <row r="12" spans="1:12" ht="12.75">
      <c r="A12" s="2" t="s">
        <v>10</v>
      </c>
      <c r="B12" s="6">
        <f t="shared" si="0"/>
        <v>1664</v>
      </c>
      <c r="C12" s="17">
        <v>1100</v>
      </c>
      <c r="D12" s="12">
        <f t="shared" si="1"/>
        <v>0.6610576923076923</v>
      </c>
      <c r="E12" s="20">
        <v>369</v>
      </c>
      <c r="F12" s="22">
        <f t="shared" si="2"/>
        <v>0.22175480769230768</v>
      </c>
      <c r="G12" s="20">
        <v>160</v>
      </c>
      <c r="H12" s="23">
        <f t="shared" si="3"/>
        <v>0.09615384615384616</v>
      </c>
      <c r="I12" s="20">
        <v>32</v>
      </c>
      <c r="J12" s="22">
        <f t="shared" si="4"/>
        <v>0.019230769230769232</v>
      </c>
      <c r="K12" s="20">
        <v>3</v>
      </c>
      <c r="L12" s="22">
        <f t="shared" si="5"/>
        <v>0.0018028846153846155</v>
      </c>
    </row>
    <row r="13" spans="1:12" ht="12.75">
      <c r="A13" s="2" t="s">
        <v>11</v>
      </c>
      <c r="B13" s="6">
        <f t="shared" si="0"/>
        <v>1818</v>
      </c>
      <c r="C13" s="17">
        <v>1329</v>
      </c>
      <c r="D13" s="12">
        <f t="shared" si="1"/>
        <v>0.731023102310231</v>
      </c>
      <c r="E13" s="20">
        <v>328</v>
      </c>
      <c r="F13" s="22">
        <f t="shared" si="2"/>
        <v>0.18041804180418042</v>
      </c>
      <c r="G13" s="20">
        <v>111</v>
      </c>
      <c r="H13" s="23">
        <f t="shared" si="3"/>
        <v>0.06105610561056106</v>
      </c>
      <c r="I13" s="20">
        <v>31</v>
      </c>
      <c r="J13" s="22">
        <f t="shared" si="4"/>
        <v>0.017051705170517052</v>
      </c>
      <c r="K13" s="20">
        <v>19</v>
      </c>
      <c r="L13" s="22">
        <f t="shared" si="5"/>
        <v>0.010451045104510451</v>
      </c>
    </row>
    <row r="14" spans="1:12" ht="13.5" thickBot="1">
      <c r="A14" s="3" t="s">
        <v>12</v>
      </c>
      <c r="B14" s="6">
        <f t="shared" si="0"/>
        <v>997</v>
      </c>
      <c r="C14" s="18">
        <v>726</v>
      </c>
      <c r="D14" s="13">
        <f t="shared" si="1"/>
        <v>0.728184553660983</v>
      </c>
      <c r="E14" s="21">
        <v>192</v>
      </c>
      <c r="F14" s="24">
        <f t="shared" si="2"/>
        <v>0.19257773319959878</v>
      </c>
      <c r="G14" s="21">
        <v>59</v>
      </c>
      <c r="H14" s="25">
        <f t="shared" si="3"/>
        <v>0.05917753259779338</v>
      </c>
      <c r="I14" s="21">
        <v>10</v>
      </c>
      <c r="J14" s="24">
        <f t="shared" si="4"/>
        <v>0.010030090270812437</v>
      </c>
      <c r="K14" s="21">
        <v>10</v>
      </c>
      <c r="L14" s="24">
        <f t="shared" si="5"/>
        <v>0.010030090270812437</v>
      </c>
    </row>
    <row r="15" spans="1:12" s="1" customFormat="1" ht="13.5" thickTop="1">
      <c r="A15" s="4"/>
      <c r="B15" s="6">
        <f>SUM(B7:B14)</f>
        <v>14204</v>
      </c>
      <c r="C15" s="5">
        <f>SUM(C7:C14)</f>
        <v>8288</v>
      </c>
      <c r="D15" s="11">
        <f t="shared" si="1"/>
        <v>0.5834976063080822</v>
      </c>
      <c r="E15" s="19">
        <f>SUM(E7:E14)</f>
        <v>2650</v>
      </c>
      <c r="F15" s="22">
        <f t="shared" si="2"/>
        <v>0.1865671641791045</v>
      </c>
      <c r="G15" s="19">
        <f>SUM(G7:G14)</f>
        <v>2299</v>
      </c>
      <c r="H15" s="23">
        <f t="shared" si="3"/>
        <v>0.1618558152633061</v>
      </c>
      <c r="I15" s="19">
        <f>SUM(I7:I14)</f>
        <v>828</v>
      </c>
      <c r="J15" s="22">
        <f t="shared" si="4"/>
        <v>0.058293438468037174</v>
      </c>
      <c r="K15" s="19">
        <f>SUM(K7:K14)</f>
        <v>139</v>
      </c>
      <c r="L15" s="22">
        <f t="shared" si="5"/>
        <v>0.009785975781470009</v>
      </c>
    </row>
    <row r="16" ht="12.75">
      <c r="A16" s="48" t="s">
        <v>51</v>
      </c>
    </row>
    <row r="18" spans="1:12" ht="27">
      <c r="A18" s="106" t="s">
        <v>99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2253</v>
      </c>
      <c r="C21" s="5">
        <v>735</v>
      </c>
      <c r="D21" s="11">
        <f aca="true" t="shared" si="7" ref="D21:D29">C21/B21</f>
        <v>0.3262316910785619</v>
      </c>
      <c r="E21" s="19">
        <v>495</v>
      </c>
      <c r="F21" s="22">
        <f aca="true" t="shared" si="8" ref="F21:F29">E21/B21</f>
        <v>0.2197070572569907</v>
      </c>
      <c r="G21" s="19">
        <v>691</v>
      </c>
      <c r="H21" s="23">
        <f aca="true" t="shared" si="9" ref="H21:H29">G21/B21</f>
        <v>0.30670217487794055</v>
      </c>
      <c r="I21" s="19">
        <v>271</v>
      </c>
      <c r="J21" s="22">
        <f aca="true" t="shared" si="10" ref="J21:J29">I21/B21</f>
        <v>0.12028406569019086</v>
      </c>
      <c r="K21" s="19">
        <v>61</v>
      </c>
      <c r="L21" s="22">
        <f aca="true" t="shared" si="11" ref="L21:L29">K21/B21</f>
        <v>0.027075011096316024</v>
      </c>
    </row>
    <row r="22" spans="1:12" ht="12.75">
      <c r="A22" s="2" t="s">
        <v>6</v>
      </c>
      <c r="B22" s="6">
        <f t="shared" si="6"/>
        <v>2167</v>
      </c>
      <c r="C22" s="17">
        <v>717</v>
      </c>
      <c r="D22" s="12">
        <f t="shared" si="7"/>
        <v>0.3308721735117674</v>
      </c>
      <c r="E22" s="20">
        <v>559</v>
      </c>
      <c r="F22" s="22">
        <f t="shared" si="8"/>
        <v>0.25796031379787726</v>
      </c>
      <c r="G22" s="20">
        <v>651</v>
      </c>
      <c r="H22" s="23">
        <f t="shared" si="9"/>
        <v>0.30041532071988925</v>
      </c>
      <c r="I22" s="20">
        <v>206</v>
      </c>
      <c r="J22" s="22">
        <f t="shared" si="10"/>
        <v>0.09506229810798339</v>
      </c>
      <c r="K22" s="20">
        <v>34</v>
      </c>
      <c r="L22" s="22">
        <f t="shared" si="11"/>
        <v>0.015689893862482696</v>
      </c>
    </row>
    <row r="23" spans="1:12" ht="12.75">
      <c r="A23" s="2" t="s">
        <v>7</v>
      </c>
      <c r="B23" s="6">
        <f t="shared" si="6"/>
        <v>1607</v>
      </c>
      <c r="C23" s="17">
        <v>647</v>
      </c>
      <c r="D23" s="12">
        <f t="shared" si="7"/>
        <v>0.40261356565028</v>
      </c>
      <c r="E23" s="20">
        <v>507</v>
      </c>
      <c r="F23" s="22">
        <f t="shared" si="8"/>
        <v>0.31549471064094586</v>
      </c>
      <c r="G23" s="20">
        <v>267</v>
      </c>
      <c r="H23" s="23">
        <f t="shared" si="9"/>
        <v>0.16614810205351588</v>
      </c>
      <c r="I23" s="20">
        <v>168</v>
      </c>
      <c r="J23" s="22">
        <f t="shared" si="10"/>
        <v>0.104542626011201</v>
      </c>
      <c r="K23" s="20">
        <v>18</v>
      </c>
      <c r="L23" s="22">
        <f t="shared" si="11"/>
        <v>0.01120099564405725</v>
      </c>
    </row>
    <row r="24" spans="1:12" ht="12.75">
      <c r="A24" s="2" t="s">
        <v>8</v>
      </c>
      <c r="B24" s="6">
        <f t="shared" si="6"/>
        <v>1890</v>
      </c>
      <c r="C24" s="17">
        <v>1227</v>
      </c>
      <c r="D24" s="12">
        <f t="shared" si="7"/>
        <v>0.6492063492063492</v>
      </c>
      <c r="E24" s="20">
        <v>354</v>
      </c>
      <c r="F24" s="22">
        <f t="shared" si="8"/>
        <v>0.1873015873015873</v>
      </c>
      <c r="G24" s="20">
        <v>234</v>
      </c>
      <c r="H24" s="23">
        <f t="shared" si="9"/>
        <v>0.12380952380952381</v>
      </c>
      <c r="I24" s="20">
        <v>67</v>
      </c>
      <c r="J24" s="22">
        <f t="shared" si="10"/>
        <v>0.035449735449735446</v>
      </c>
      <c r="K24" s="20">
        <v>8</v>
      </c>
      <c r="L24" s="22">
        <f t="shared" si="11"/>
        <v>0.004232804232804233</v>
      </c>
    </row>
    <row r="25" spans="1:12" ht="12.75">
      <c r="A25" s="2" t="s">
        <v>9</v>
      </c>
      <c r="B25" s="6">
        <f t="shared" si="6"/>
        <v>1841</v>
      </c>
      <c r="C25" s="17">
        <v>1127</v>
      </c>
      <c r="D25" s="12">
        <f t="shared" si="7"/>
        <v>0.6121673003802282</v>
      </c>
      <c r="E25" s="20">
        <v>369</v>
      </c>
      <c r="F25" s="22">
        <f t="shared" si="8"/>
        <v>0.200434546442151</v>
      </c>
      <c r="G25" s="20">
        <v>250</v>
      </c>
      <c r="H25" s="23">
        <f t="shared" si="9"/>
        <v>0.13579576317218903</v>
      </c>
      <c r="I25" s="20">
        <v>71</v>
      </c>
      <c r="J25" s="22">
        <f t="shared" si="10"/>
        <v>0.038565996740901685</v>
      </c>
      <c r="K25" s="20">
        <v>24</v>
      </c>
      <c r="L25" s="22">
        <f t="shared" si="11"/>
        <v>0.013036393264530146</v>
      </c>
    </row>
    <row r="26" spans="1:12" ht="12.75">
      <c r="A26" s="2" t="s">
        <v>10</v>
      </c>
      <c r="B26" s="6">
        <f t="shared" si="6"/>
        <v>1658</v>
      </c>
      <c r="C26" s="17">
        <v>918</v>
      </c>
      <c r="D26" s="12">
        <f t="shared" si="7"/>
        <v>0.5536791314837153</v>
      </c>
      <c r="E26" s="20">
        <v>344</v>
      </c>
      <c r="F26" s="22">
        <f t="shared" si="8"/>
        <v>0.2074788902291918</v>
      </c>
      <c r="G26" s="20">
        <v>294</v>
      </c>
      <c r="H26" s="23">
        <f t="shared" si="9"/>
        <v>0.1773220747889023</v>
      </c>
      <c r="I26" s="20">
        <v>71</v>
      </c>
      <c r="J26" s="22">
        <f t="shared" si="10"/>
        <v>0.0428226779252111</v>
      </c>
      <c r="K26" s="20">
        <v>31</v>
      </c>
      <c r="L26" s="22">
        <f t="shared" si="11"/>
        <v>0.018697225572979495</v>
      </c>
    </row>
    <row r="27" spans="1:12" ht="12.75">
      <c r="A27" s="2" t="s">
        <v>11</v>
      </c>
      <c r="B27" s="6">
        <f t="shared" si="6"/>
        <v>1783</v>
      </c>
      <c r="C27" s="17">
        <v>1001</v>
      </c>
      <c r="D27" s="12">
        <f t="shared" si="7"/>
        <v>0.5614133482893999</v>
      </c>
      <c r="E27" s="20">
        <v>421</v>
      </c>
      <c r="F27" s="22">
        <f t="shared" si="8"/>
        <v>0.23611890072910824</v>
      </c>
      <c r="G27" s="20">
        <v>252</v>
      </c>
      <c r="H27" s="23">
        <f t="shared" si="9"/>
        <v>0.14133482893998878</v>
      </c>
      <c r="I27" s="20">
        <v>91</v>
      </c>
      <c r="J27" s="22">
        <f t="shared" si="10"/>
        <v>0.05103757711721817</v>
      </c>
      <c r="K27" s="20">
        <v>18</v>
      </c>
      <c r="L27" s="22">
        <f t="shared" si="11"/>
        <v>0.010095344924284913</v>
      </c>
    </row>
    <row r="28" spans="1:12" ht="13.5" thickBot="1">
      <c r="A28" s="3" t="s">
        <v>12</v>
      </c>
      <c r="B28" s="16">
        <f t="shared" si="6"/>
        <v>984</v>
      </c>
      <c r="C28" s="18">
        <v>443</v>
      </c>
      <c r="D28" s="13">
        <f t="shared" si="7"/>
        <v>0.4502032520325203</v>
      </c>
      <c r="E28" s="21">
        <v>270</v>
      </c>
      <c r="F28" s="24">
        <f t="shared" si="8"/>
        <v>0.27439024390243905</v>
      </c>
      <c r="G28" s="21">
        <v>159</v>
      </c>
      <c r="H28" s="25">
        <f t="shared" si="9"/>
        <v>0.16158536585365854</v>
      </c>
      <c r="I28" s="21">
        <v>98</v>
      </c>
      <c r="J28" s="24">
        <f t="shared" si="10"/>
        <v>0.09959349593495935</v>
      </c>
      <c r="K28" s="21">
        <v>14</v>
      </c>
      <c r="L28" s="24">
        <f t="shared" si="11"/>
        <v>0.014227642276422764</v>
      </c>
    </row>
    <row r="29" spans="1:12" ht="13.5" thickTop="1">
      <c r="A29" s="4"/>
      <c r="B29" s="6">
        <f>SUM(B21:B28)</f>
        <v>14183</v>
      </c>
      <c r="C29" s="5">
        <f>SUM(C21:C28)</f>
        <v>6815</v>
      </c>
      <c r="D29" s="14">
        <f t="shared" si="7"/>
        <v>0.480504829725728</v>
      </c>
      <c r="E29" s="19">
        <f>SUM(E21:E28)</f>
        <v>3319</v>
      </c>
      <c r="F29" s="22">
        <f t="shared" si="8"/>
        <v>0.23401255023619827</v>
      </c>
      <c r="G29" s="19">
        <f>SUM(G21:G28)</f>
        <v>2798</v>
      </c>
      <c r="H29" s="23">
        <f t="shared" si="9"/>
        <v>0.19727843192554467</v>
      </c>
      <c r="I29" s="19">
        <f>SUM(I21:I28)</f>
        <v>1043</v>
      </c>
      <c r="J29" s="22">
        <f t="shared" si="10"/>
        <v>0.07353874356624128</v>
      </c>
      <c r="K29" s="19">
        <f>SUM(K21:K28)</f>
        <v>208</v>
      </c>
      <c r="L29" s="22">
        <f t="shared" si="11"/>
        <v>0.01466544454628781</v>
      </c>
    </row>
    <row r="30" ht="12.75">
      <c r="A30" s="48" t="s">
        <v>51</v>
      </c>
    </row>
    <row r="31" ht="12.75">
      <c r="A31" s="56"/>
    </row>
    <row r="32" spans="1:12" ht="24.75">
      <c r="A32" s="111" t="s">
        <v>86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4" spans="1:147" s="10" customFormat="1" ht="13.5" thickBot="1">
      <c r="A34" s="8" t="s">
        <v>100</v>
      </c>
      <c r="B34" s="9" t="s">
        <v>103</v>
      </c>
      <c r="C34" s="109" t="s">
        <v>104</v>
      </c>
      <c r="D34" s="110"/>
      <c r="E34" s="107" t="s">
        <v>105</v>
      </c>
      <c r="F34" s="108"/>
      <c r="G34" s="109" t="s">
        <v>106</v>
      </c>
      <c r="H34" s="110"/>
      <c r="I34" s="107" t="s">
        <v>107</v>
      </c>
      <c r="J34" s="108"/>
      <c r="K34" s="107" t="s">
        <v>108</v>
      </c>
      <c r="L34" s="10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</row>
    <row r="35" spans="1:12" ht="12.75">
      <c r="A35" s="7"/>
      <c r="B35" s="6"/>
      <c r="C35" s="161" t="s">
        <v>109</v>
      </c>
      <c r="D35" s="162"/>
      <c r="E35" s="161" t="s">
        <v>109</v>
      </c>
      <c r="F35" s="162"/>
      <c r="G35" s="161" t="s">
        <v>109</v>
      </c>
      <c r="H35" s="162"/>
      <c r="I35" s="161" t="s">
        <v>109</v>
      </c>
      <c r="J35" s="162"/>
      <c r="K35" s="161" t="s">
        <v>109</v>
      </c>
      <c r="L35" s="162"/>
    </row>
    <row r="36" spans="1:12" ht="12.75">
      <c r="A36" s="2" t="s">
        <v>1</v>
      </c>
      <c r="B36" s="6">
        <v>1594</v>
      </c>
      <c r="C36" s="157">
        <v>0.02</v>
      </c>
      <c r="D36" s="158"/>
      <c r="E36" s="157">
        <v>0.11</v>
      </c>
      <c r="F36" s="158"/>
      <c r="G36" s="157">
        <v>0.31</v>
      </c>
      <c r="H36" s="158"/>
      <c r="I36" s="157">
        <v>0.42</v>
      </c>
      <c r="J36" s="158"/>
      <c r="K36" s="157">
        <v>0.14</v>
      </c>
      <c r="L36" s="158"/>
    </row>
    <row r="37" spans="1:12" ht="12.75">
      <c r="A37" s="57" t="s">
        <v>63</v>
      </c>
      <c r="B37" s="15">
        <v>1560</v>
      </c>
      <c r="C37" s="157">
        <v>0.05</v>
      </c>
      <c r="D37" s="158"/>
      <c r="E37" s="157">
        <v>0.15</v>
      </c>
      <c r="F37" s="158"/>
      <c r="G37" s="157">
        <v>0.29</v>
      </c>
      <c r="H37" s="158"/>
      <c r="I37" s="157">
        <v>0.38</v>
      </c>
      <c r="J37" s="158"/>
      <c r="K37" s="157">
        <v>0.13</v>
      </c>
      <c r="L37" s="158"/>
    </row>
    <row r="38" spans="1:12" ht="12.75">
      <c r="A38" s="57" t="s">
        <v>101</v>
      </c>
      <c r="B38" s="6">
        <v>574</v>
      </c>
      <c r="C38" s="157">
        <v>0.03</v>
      </c>
      <c r="D38" s="158"/>
      <c r="E38" s="157">
        <v>0.16</v>
      </c>
      <c r="F38" s="158"/>
      <c r="G38" s="157">
        <v>0.31</v>
      </c>
      <c r="H38" s="158"/>
      <c r="I38" s="157">
        <v>0.36</v>
      </c>
      <c r="J38" s="158"/>
      <c r="K38" s="157">
        <v>0.14</v>
      </c>
      <c r="L38" s="158"/>
    </row>
    <row r="39" spans="1:147" s="58" customFormat="1" ht="13.5" thickBot="1">
      <c r="A39" s="3" t="s">
        <v>102</v>
      </c>
      <c r="B39" s="16">
        <v>365</v>
      </c>
      <c r="C39" s="159">
        <v>0.04</v>
      </c>
      <c r="D39" s="160"/>
      <c r="E39" s="159">
        <v>0.13</v>
      </c>
      <c r="F39" s="160"/>
      <c r="G39" s="159">
        <v>0.3</v>
      </c>
      <c r="H39" s="160"/>
      <c r="I39" s="159">
        <v>0.4</v>
      </c>
      <c r="J39" s="160"/>
      <c r="K39" s="159">
        <v>0.13</v>
      </c>
      <c r="L39" s="16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</row>
    <row r="40" ht="13.5" thickTop="1"/>
    <row r="41" spans="1:12" ht="25.5" thickBot="1">
      <c r="A41" s="163" t="s">
        <v>120</v>
      </c>
      <c r="B41" s="163"/>
      <c r="C41" s="163"/>
      <c r="D41" s="163"/>
      <c r="E41" s="163"/>
      <c r="F41" s="163"/>
      <c r="G41" s="163"/>
      <c r="H41" s="163"/>
      <c r="I41" s="163"/>
      <c r="J41" s="105"/>
      <c r="K41" s="105"/>
      <c r="L41" s="105"/>
    </row>
    <row r="42" spans="1:10" ht="25.5" customHeight="1" thickBot="1">
      <c r="A42" s="101"/>
      <c r="B42" s="123" t="s">
        <v>117</v>
      </c>
      <c r="C42" s="125"/>
      <c r="D42" s="123" t="s">
        <v>118</v>
      </c>
      <c r="E42" s="124"/>
      <c r="F42" s="125"/>
      <c r="G42" s="123" t="s">
        <v>119</v>
      </c>
      <c r="H42" s="124"/>
      <c r="I42" s="125"/>
      <c r="J42" s="103"/>
    </row>
    <row r="43" spans="1:147" s="52" customFormat="1" ht="13.5" thickBot="1">
      <c r="A43" s="27" t="s">
        <v>116</v>
      </c>
      <c r="B43" s="164">
        <v>0.48</v>
      </c>
      <c r="C43" s="165"/>
      <c r="D43" s="164">
        <v>0.34</v>
      </c>
      <c r="E43" s="166"/>
      <c r="F43" s="165"/>
      <c r="G43" s="164">
        <v>0.14</v>
      </c>
      <c r="H43" s="166"/>
      <c r="I43" s="165"/>
      <c r="J43" s="55"/>
      <c r="K43" s="53"/>
      <c r="L43" s="55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</row>
    <row r="44" spans="2:147" s="52" customFormat="1" ht="12.75">
      <c r="B44" s="104"/>
      <c r="C44" s="104"/>
      <c r="D44" s="104"/>
      <c r="E44" s="104"/>
      <c r="F44" s="104"/>
      <c r="G44" s="104"/>
      <c r="H44" s="104"/>
      <c r="I44" s="104"/>
      <c r="J44" s="55"/>
      <c r="K44" s="53"/>
      <c r="L44" s="55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</row>
    <row r="45" spans="1:9" ht="21.75" customHeight="1" thickBot="1">
      <c r="A45" s="163" t="s">
        <v>121</v>
      </c>
      <c r="B45" s="163"/>
      <c r="C45" s="163"/>
      <c r="D45" s="163"/>
      <c r="E45" s="163"/>
      <c r="F45" s="163"/>
      <c r="G45" s="163"/>
      <c r="H45" s="163"/>
      <c r="I45" s="163"/>
    </row>
    <row r="46" spans="1:9" ht="12" customHeight="1">
      <c r="A46" s="101"/>
      <c r="B46" s="78"/>
      <c r="C46" s="78"/>
      <c r="D46" s="78"/>
      <c r="E46" s="78"/>
      <c r="F46" s="102"/>
      <c r="G46" s="154" t="s">
        <v>93</v>
      </c>
      <c r="H46" s="155"/>
      <c r="I46" s="156"/>
    </row>
    <row r="47" spans="1:9" ht="15.75" thickBot="1">
      <c r="A47" s="88"/>
      <c r="B47" s="40"/>
      <c r="C47" s="40"/>
      <c r="D47" s="40"/>
      <c r="E47" s="40"/>
      <c r="F47" s="97" t="s">
        <v>92</v>
      </c>
      <c r="G47" s="98" t="s">
        <v>1</v>
      </c>
      <c r="H47" s="99"/>
      <c r="I47" s="100" t="s">
        <v>63</v>
      </c>
    </row>
    <row r="48" spans="1:10" ht="15.75" thickTop="1">
      <c r="A48" s="88" t="s">
        <v>97</v>
      </c>
      <c r="B48" s="40"/>
      <c r="C48" s="40"/>
      <c r="D48" s="40"/>
      <c r="E48" s="40"/>
      <c r="F48" s="95">
        <v>0.97</v>
      </c>
      <c r="G48" s="83">
        <v>0.27</v>
      </c>
      <c r="H48" s="79"/>
      <c r="I48" s="80">
        <v>0.31</v>
      </c>
      <c r="J48" s="39"/>
    </row>
    <row r="49" spans="1:10" ht="15">
      <c r="A49" s="88" t="s">
        <v>89</v>
      </c>
      <c r="B49" s="40"/>
      <c r="C49" s="40"/>
      <c r="D49" s="40"/>
      <c r="E49" s="40"/>
      <c r="F49" s="95">
        <v>0.97</v>
      </c>
      <c r="G49" s="83">
        <v>0.26</v>
      </c>
      <c r="H49" s="79"/>
      <c r="I49" s="80">
        <v>0.3</v>
      </c>
      <c r="J49" s="39"/>
    </row>
    <row r="50" spans="1:10" ht="15">
      <c r="A50" s="88" t="s">
        <v>90</v>
      </c>
      <c r="B50" s="40"/>
      <c r="C50" s="40"/>
      <c r="D50" s="40"/>
      <c r="E50" s="40"/>
      <c r="F50" s="95">
        <v>0.9</v>
      </c>
      <c r="G50" s="83">
        <v>0.22</v>
      </c>
      <c r="H50" s="79"/>
      <c r="I50" s="80">
        <v>0.25</v>
      </c>
      <c r="J50" s="39"/>
    </row>
    <row r="51" spans="1:10" ht="15.75" thickBot="1">
      <c r="A51" s="89" t="s">
        <v>91</v>
      </c>
      <c r="B51" s="26"/>
      <c r="C51" s="26"/>
      <c r="D51" s="26"/>
      <c r="E51" s="26"/>
      <c r="F51" s="96">
        <v>0.95</v>
      </c>
      <c r="G51" s="84">
        <v>0.37</v>
      </c>
      <c r="H51" s="81"/>
      <c r="I51" s="82">
        <v>0.44</v>
      </c>
      <c r="J51" t="s">
        <v>66</v>
      </c>
    </row>
    <row r="52" ht="12.75">
      <c r="A52" s="56"/>
    </row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</sheetData>
  <mergeCells count="54">
    <mergeCell ref="B43:C43"/>
    <mergeCell ref="D43:F43"/>
    <mergeCell ref="G43:I43"/>
    <mergeCell ref="A41:I41"/>
    <mergeCell ref="B42:C42"/>
    <mergeCell ref="D42:F42"/>
    <mergeCell ref="G42:I42"/>
    <mergeCell ref="A45:I45"/>
    <mergeCell ref="E20:F20"/>
    <mergeCell ref="I6:J6"/>
    <mergeCell ref="A18:L18"/>
    <mergeCell ref="A32:L32"/>
    <mergeCell ref="K34:L34"/>
    <mergeCell ref="K20:L20"/>
    <mergeCell ref="C20:D20"/>
    <mergeCell ref="I35:J35"/>
    <mergeCell ref="K35:L35"/>
    <mergeCell ref="G46:I46"/>
    <mergeCell ref="G20:H20"/>
    <mergeCell ref="I20:J20"/>
    <mergeCell ref="C34:D34"/>
    <mergeCell ref="E34:F34"/>
    <mergeCell ref="G34:H34"/>
    <mergeCell ref="I34:J34"/>
    <mergeCell ref="C35:D35"/>
    <mergeCell ref="E35:F35"/>
    <mergeCell ref="G35:H35"/>
    <mergeCell ref="A1:L1"/>
    <mergeCell ref="K6:L6"/>
    <mergeCell ref="A4:L4"/>
    <mergeCell ref="A2:L2"/>
    <mergeCell ref="C6:D6"/>
    <mergeCell ref="E6:F6"/>
    <mergeCell ref="G6:H6"/>
    <mergeCell ref="C36:D36"/>
    <mergeCell ref="C37:D37"/>
    <mergeCell ref="C38:D38"/>
    <mergeCell ref="G36:H36"/>
    <mergeCell ref="G37:H37"/>
    <mergeCell ref="G38:H38"/>
    <mergeCell ref="K36:L36"/>
    <mergeCell ref="K37:L37"/>
    <mergeCell ref="K38:L38"/>
    <mergeCell ref="C39:D39"/>
    <mergeCell ref="E36:F36"/>
    <mergeCell ref="E37:F37"/>
    <mergeCell ref="E38:F38"/>
    <mergeCell ref="E39:F39"/>
    <mergeCell ref="K39:L39"/>
    <mergeCell ref="G39:H39"/>
    <mergeCell ref="I36:J36"/>
    <mergeCell ref="I37:J37"/>
    <mergeCell ref="I38:J38"/>
    <mergeCell ref="I39:J39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&amp;LDept. of ESE&amp;C&amp;D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40"/>
  <sheetViews>
    <sheetView workbookViewId="0" topLeftCell="A1">
      <selection activeCell="I39" sqref="I39"/>
    </sheetView>
  </sheetViews>
  <sheetFormatPr defaultColWidth="9.140625" defaultRowHeight="12.75"/>
  <cols>
    <col min="1" max="1" width="10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96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98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53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</row>
    <row r="7" spans="1:12" ht="12.75">
      <c r="A7" s="7" t="s">
        <v>5</v>
      </c>
      <c r="B7" s="6">
        <f aca="true" t="shared" si="0" ref="B7:B14">C7+E7+G7+I7+K7</f>
        <v>851</v>
      </c>
      <c r="C7" s="5">
        <v>5</v>
      </c>
      <c r="D7" s="11">
        <f aca="true" t="shared" si="1" ref="D7:D15">C7/B7</f>
        <v>0.005875440658049354</v>
      </c>
      <c r="E7" s="19">
        <v>14</v>
      </c>
      <c r="F7" s="22">
        <f aca="true" t="shared" si="2" ref="F7:F15">E7/B7</f>
        <v>0.01645123384253819</v>
      </c>
      <c r="G7" s="19">
        <v>106</v>
      </c>
      <c r="H7" s="23">
        <f aca="true" t="shared" si="3" ref="H7:H15">G7/B7</f>
        <v>0.1245593419506463</v>
      </c>
      <c r="I7" s="19">
        <v>467</v>
      </c>
      <c r="J7" s="22">
        <f aca="true" t="shared" si="4" ref="J7:J15">I7/B7</f>
        <v>0.5487661574618097</v>
      </c>
      <c r="K7" s="19">
        <v>259</v>
      </c>
      <c r="L7" s="22">
        <f aca="true" t="shared" si="5" ref="L7:L15">K7/B7</f>
        <v>0.30434782608695654</v>
      </c>
    </row>
    <row r="8" spans="1:12" ht="12.75">
      <c r="A8" s="2" t="s">
        <v>6</v>
      </c>
      <c r="B8" s="6">
        <f t="shared" si="0"/>
        <v>944</v>
      </c>
      <c r="C8" s="17">
        <v>2</v>
      </c>
      <c r="D8" s="12">
        <f t="shared" si="1"/>
        <v>0.00211864406779661</v>
      </c>
      <c r="E8" s="20">
        <v>10</v>
      </c>
      <c r="F8" s="22">
        <f t="shared" si="2"/>
        <v>0.01059322033898305</v>
      </c>
      <c r="G8" s="20">
        <v>110</v>
      </c>
      <c r="H8" s="23">
        <f t="shared" si="3"/>
        <v>0.11652542372881355</v>
      </c>
      <c r="I8" s="20">
        <v>472</v>
      </c>
      <c r="J8" s="22">
        <f t="shared" si="4"/>
        <v>0.5</v>
      </c>
      <c r="K8" s="20">
        <v>350</v>
      </c>
      <c r="L8" s="22">
        <f t="shared" si="5"/>
        <v>0.3707627118644068</v>
      </c>
    </row>
    <row r="9" spans="1:12" ht="12.75">
      <c r="A9" s="2" t="s">
        <v>7</v>
      </c>
      <c r="B9" s="6">
        <f t="shared" si="0"/>
        <v>990</v>
      </c>
      <c r="C9" s="17">
        <v>8</v>
      </c>
      <c r="D9" s="12">
        <f t="shared" si="1"/>
        <v>0.00808080808080808</v>
      </c>
      <c r="E9" s="20">
        <v>18</v>
      </c>
      <c r="F9" s="22">
        <f t="shared" si="2"/>
        <v>0.01818181818181818</v>
      </c>
      <c r="G9" s="20">
        <v>166</v>
      </c>
      <c r="H9" s="23">
        <f t="shared" si="3"/>
        <v>0.16767676767676767</v>
      </c>
      <c r="I9" s="20">
        <v>446</v>
      </c>
      <c r="J9" s="22">
        <f t="shared" si="4"/>
        <v>0.4505050505050505</v>
      </c>
      <c r="K9" s="20">
        <v>352</v>
      </c>
      <c r="L9" s="22">
        <f t="shared" si="5"/>
        <v>0.35555555555555557</v>
      </c>
    </row>
    <row r="10" spans="1:12" ht="12.75">
      <c r="A10" s="2" t="s">
        <v>8</v>
      </c>
      <c r="B10" s="6">
        <f t="shared" si="0"/>
        <v>1082</v>
      </c>
      <c r="C10" s="17">
        <v>5</v>
      </c>
      <c r="D10" s="12">
        <f t="shared" si="1"/>
        <v>0.0046210720887245845</v>
      </c>
      <c r="E10" s="20">
        <v>25</v>
      </c>
      <c r="F10" s="22">
        <f t="shared" si="2"/>
        <v>0.02310536044362292</v>
      </c>
      <c r="G10" s="20">
        <v>202</v>
      </c>
      <c r="H10" s="23">
        <f t="shared" si="3"/>
        <v>0.1866913123844732</v>
      </c>
      <c r="I10" s="20">
        <v>520</v>
      </c>
      <c r="J10" s="22">
        <f t="shared" si="4"/>
        <v>0.4805914972273567</v>
      </c>
      <c r="K10" s="20">
        <v>330</v>
      </c>
      <c r="L10" s="22">
        <f t="shared" si="5"/>
        <v>0.3049907578558225</v>
      </c>
    </row>
    <row r="11" spans="1:12" ht="12.75">
      <c r="A11" s="2" t="s">
        <v>9</v>
      </c>
      <c r="B11" s="6">
        <f t="shared" si="0"/>
        <v>976</v>
      </c>
      <c r="C11" s="17">
        <v>4</v>
      </c>
      <c r="D11" s="12">
        <f t="shared" si="1"/>
        <v>0.004098360655737705</v>
      </c>
      <c r="E11" s="20">
        <v>29</v>
      </c>
      <c r="F11" s="22">
        <f t="shared" si="2"/>
        <v>0.02971311475409836</v>
      </c>
      <c r="G11" s="20">
        <v>216</v>
      </c>
      <c r="H11" s="23">
        <f t="shared" si="3"/>
        <v>0.22131147540983606</v>
      </c>
      <c r="I11" s="20">
        <v>412</v>
      </c>
      <c r="J11" s="22">
        <f t="shared" si="4"/>
        <v>0.42213114754098363</v>
      </c>
      <c r="K11" s="20">
        <v>315</v>
      </c>
      <c r="L11" s="22">
        <f t="shared" si="5"/>
        <v>0.32274590163934425</v>
      </c>
    </row>
    <row r="12" spans="1:12" ht="12.75">
      <c r="A12" s="2" t="s">
        <v>10</v>
      </c>
      <c r="B12" s="6">
        <f t="shared" si="0"/>
        <v>964</v>
      </c>
      <c r="C12" s="17">
        <v>3</v>
      </c>
      <c r="D12" s="12">
        <f t="shared" si="1"/>
        <v>0.0031120331950207467</v>
      </c>
      <c r="E12" s="20">
        <v>50</v>
      </c>
      <c r="F12" s="22">
        <f t="shared" si="2"/>
        <v>0.05186721991701245</v>
      </c>
      <c r="G12" s="20">
        <v>322</v>
      </c>
      <c r="H12" s="23">
        <f t="shared" si="3"/>
        <v>0.33402489626556015</v>
      </c>
      <c r="I12" s="20">
        <v>427</v>
      </c>
      <c r="J12" s="22">
        <f t="shared" si="4"/>
        <v>0.4429460580912863</v>
      </c>
      <c r="K12" s="20">
        <v>162</v>
      </c>
      <c r="L12" s="22">
        <f t="shared" si="5"/>
        <v>0.16804979253112035</v>
      </c>
    </row>
    <row r="13" spans="1:12" ht="12.75">
      <c r="A13" s="2" t="s">
        <v>11</v>
      </c>
      <c r="B13" s="6">
        <f t="shared" si="0"/>
        <v>187</v>
      </c>
      <c r="C13" s="17">
        <v>2</v>
      </c>
      <c r="D13" s="12">
        <f t="shared" si="1"/>
        <v>0.0106951871657754</v>
      </c>
      <c r="E13" s="20">
        <v>25</v>
      </c>
      <c r="F13" s="22">
        <f t="shared" si="2"/>
        <v>0.13368983957219252</v>
      </c>
      <c r="G13" s="20">
        <v>51</v>
      </c>
      <c r="H13" s="23">
        <f t="shared" si="3"/>
        <v>0.2727272727272727</v>
      </c>
      <c r="I13" s="20">
        <v>47</v>
      </c>
      <c r="J13" s="22">
        <f t="shared" si="4"/>
        <v>0.25133689839572193</v>
      </c>
      <c r="K13" s="20">
        <v>62</v>
      </c>
      <c r="L13" s="22">
        <f t="shared" si="5"/>
        <v>0.3315508021390374</v>
      </c>
    </row>
    <row r="14" spans="1:12" ht="13.5" thickBot="1">
      <c r="A14" s="3" t="s">
        <v>12</v>
      </c>
      <c r="B14" s="6">
        <f t="shared" si="0"/>
        <v>133</v>
      </c>
      <c r="C14" s="18">
        <v>1</v>
      </c>
      <c r="D14" s="13">
        <f t="shared" si="1"/>
        <v>0.007518796992481203</v>
      </c>
      <c r="E14" s="21">
        <v>15</v>
      </c>
      <c r="F14" s="24">
        <f t="shared" si="2"/>
        <v>0.11278195488721804</v>
      </c>
      <c r="G14" s="21">
        <v>33</v>
      </c>
      <c r="H14" s="25">
        <f t="shared" si="3"/>
        <v>0.24812030075187969</v>
      </c>
      <c r="I14" s="21">
        <v>23</v>
      </c>
      <c r="J14" s="24">
        <f t="shared" si="4"/>
        <v>0.17293233082706766</v>
      </c>
      <c r="K14" s="21">
        <v>61</v>
      </c>
      <c r="L14" s="24">
        <f t="shared" si="5"/>
        <v>0.45864661654135336</v>
      </c>
    </row>
    <row r="15" spans="1:153" s="1" customFormat="1" ht="13.5" thickTop="1">
      <c r="A15" s="4"/>
      <c r="B15" s="6">
        <f>SUM(B7:B14)</f>
        <v>6127</v>
      </c>
      <c r="C15" s="5">
        <f>SUM(C7:C14)</f>
        <v>30</v>
      </c>
      <c r="D15" s="11">
        <f t="shared" si="1"/>
        <v>0.004896360372123388</v>
      </c>
      <c r="E15" s="19">
        <f>SUM(E7:E14)</f>
        <v>186</v>
      </c>
      <c r="F15" s="22">
        <f t="shared" si="2"/>
        <v>0.030357434307165008</v>
      </c>
      <c r="G15" s="19">
        <f>SUM(G7:G14)</f>
        <v>1206</v>
      </c>
      <c r="H15" s="23">
        <f t="shared" si="3"/>
        <v>0.1968336869593602</v>
      </c>
      <c r="I15" s="19">
        <f>SUM(I7:I14)</f>
        <v>2814</v>
      </c>
      <c r="J15" s="22">
        <f t="shared" si="4"/>
        <v>0.4592786029051738</v>
      </c>
      <c r="K15" s="19">
        <f>SUM(K7:K14)</f>
        <v>1891</v>
      </c>
      <c r="L15" s="22">
        <f t="shared" si="5"/>
        <v>0.3086339154561776</v>
      </c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</row>
    <row r="16" ht="12.75">
      <c r="A16" s="48"/>
    </row>
    <row r="18" spans="1:12" ht="27">
      <c r="A18" s="106" t="s">
        <v>99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851</v>
      </c>
      <c r="C21" s="5">
        <v>0</v>
      </c>
      <c r="D21" s="11">
        <f aca="true" t="shared" si="7" ref="D21:D29">C21/B21</f>
        <v>0</v>
      </c>
      <c r="E21" s="19">
        <v>9</v>
      </c>
      <c r="F21" s="22">
        <f aca="true" t="shared" si="8" ref="F21:F29">E21/B21</f>
        <v>0.010575793184488837</v>
      </c>
      <c r="G21" s="19">
        <v>84</v>
      </c>
      <c r="H21" s="23">
        <f aca="true" t="shared" si="9" ref="H21:H29">G21/B21</f>
        <v>0.09870740305522914</v>
      </c>
      <c r="I21" s="19">
        <v>313</v>
      </c>
      <c r="J21" s="22">
        <f aca="true" t="shared" si="10" ref="J21:J29">I21/B21</f>
        <v>0.36780258519388953</v>
      </c>
      <c r="K21" s="19">
        <v>445</v>
      </c>
      <c r="L21" s="22">
        <f aca="true" t="shared" si="11" ref="L21:L29">K21/B21</f>
        <v>0.5229142185663925</v>
      </c>
    </row>
    <row r="22" spans="1:12" ht="12.75">
      <c r="A22" s="2" t="s">
        <v>6</v>
      </c>
      <c r="B22" s="6">
        <f t="shared" si="6"/>
        <v>944</v>
      </c>
      <c r="C22" s="17">
        <v>1</v>
      </c>
      <c r="D22" s="12">
        <f t="shared" si="7"/>
        <v>0.001059322033898305</v>
      </c>
      <c r="E22" s="20">
        <v>14</v>
      </c>
      <c r="F22" s="22">
        <f t="shared" si="8"/>
        <v>0.014830508474576272</v>
      </c>
      <c r="G22" s="20">
        <v>147</v>
      </c>
      <c r="H22" s="23">
        <f t="shared" si="9"/>
        <v>0.15572033898305085</v>
      </c>
      <c r="I22" s="20">
        <v>419</v>
      </c>
      <c r="J22" s="22">
        <f t="shared" si="10"/>
        <v>0.4438559322033898</v>
      </c>
      <c r="K22" s="20">
        <v>363</v>
      </c>
      <c r="L22" s="22">
        <f t="shared" si="11"/>
        <v>0.3845338983050847</v>
      </c>
    </row>
    <row r="23" spans="1:12" ht="12.75">
      <c r="A23" s="2" t="s">
        <v>7</v>
      </c>
      <c r="B23" s="6">
        <f t="shared" si="6"/>
        <v>990</v>
      </c>
      <c r="C23" s="17">
        <v>1</v>
      </c>
      <c r="D23" s="12">
        <f t="shared" si="7"/>
        <v>0.00101010101010101</v>
      </c>
      <c r="E23" s="20">
        <v>22</v>
      </c>
      <c r="F23" s="22">
        <f t="shared" si="8"/>
        <v>0.022222222222222223</v>
      </c>
      <c r="G23" s="20">
        <v>158</v>
      </c>
      <c r="H23" s="23">
        <f t="shared" si="9"/>
        <v>0.1595959595959596</v>
      </c>
      <c r="I23" s="20">
        <v>486</v>
      </c>
      <c r="J23" s="22">
        <f t="shared" si="10"/>
        <v>0.4909090909090909</v>
      </c>
      <c r="K23" s="20">
        <v>323</v>
      </c>
      <c r="L23" s="22">
        <f t="shared" si="11"/>
        <v>0.32626262626262625</v>
      </c>
    </row>
    <row r="24" spans="1:12" ht="12.75">
      <c r="A24" s="2" t="s">
        <v>8</v>
      </c>
      <c r="B24" s="6">
        <f t="shared" si="6"/>
        <v>1084</v>
      </c>
      <c r="C24" s="17">
        <v>3</v>
      </c>
      <c r="D24" s="12">
        <f t="shared" si="7"/>
        <v>0.0027675276752767526</v>
      </c>
      <c r="E24" s="20">
        <v>25</v>
      </c>
      <c r="F24" s="22">
        <f t="shared" si="8"/>
        <v>0.023062730627306273</v>
      </c>
      <c r="G24" s="20">
        <v>188</v>
      </c>
      <c r="H24" s="23">
        <f t="shared" si="9"/>
        <v>0.17343173431734318</v>
      </c>
      <c r="I24" s="20">
        <v>449</v>
      </c>
      <c r="J24" s="22">
        <f t="shared" si="10"/>
        <v>0.41420664206642066</v>
      </c>
      <c r="K24" s="20">
        <v>419</v>
      </c>
      <c r="L24" s="22">
        <f t="shared" si="11"/>
        <v>0.3865313653136531</v>
      </c>
    </row>
    <row r="25" spans="1:12" ht="12.75">
      <c r="A25" s="2" t="s">
        <v>9</v>
      </c>
      <c r="B25" s="6">
        <f t="shared" si="6"/>
        <v>977</v>
      </c>
      <c r="C25" s="17">
        <v>5</v>
      </c>
      <c r="D25" s="12">
        <f t="shared" si="7"/>
        <v>0.00511770726714432</v>
      </c>
      <c r="E25" s="20">
        <v>23</v>
      </c>
      <c r="F25" s="22">
        <f t="shared" si="8"/>
        <v>0.02354145342886387</v>
      </c>
      <c r="G25" s="20">
        <v>113</v>
      </c>
      <c r="H25" s="23">
        <f t="shared" si="9"/>
        <v>0.11566018423746162</v>
      </c>
      <c r="I25" s="20">
        <v>378</v>
      </c>
      <c r="J25" s="22">
        <f t="shared" si="10"/>
        <v>0.38689866939611056</v>
      </c>
      <c r="K25" s="20">
        <v>458</v>
      </c>
      <c r="L25" s="22">
        <f t="shared" si="11"/>
        <v>0.4687819856704197</v>
      </c>
    </row>
    <row r="26" spans="1:12" ht="12.75">
      <c r="A26" s="2" t="s">
        <v>10</v>
      </c>
      <c r="B26" s="6">
        <f t="shared" si="6"/>
        <v>964</v>
      </c>
      <c r="C26" s="17">
        <v>0</v>
      </c>
      <c r="D26" s="12">
        <f t="shared" si="7"/>
        <v>0</v>
      </c>
      <c r="E26" s="20">
        <v>11</v>
      </c>
      <c r="F26" s="22">
        <f t="shared" si="8"/>
        <v>0.011410788381742738</v>
      </c>
      <c r="G26" s="20">
        <v>103</v>
      </c>
      <c r="H26" s="23">
        <f t="shared" si="9"/>
        <v>0.10684647302904564</v>
      </c>
      <c r="I26" s="20">
        <v>234</v>
      </c>
      <c r="J26" s="22">
        <f t="shared" si="10"/>
        <v>0.24273858921161826</v>
      </c>
      <c r="K26" s="20">
        <v>616</v>
      </c>
      <c r="L26" s="22">
        <f t="shared" si="11"/>
        <v>0.6390041493775933</v>
      </c>
    </row>
    <row r="27" spans="1:12" ht="12.75">
      <c r="A27" s="2" t="s">
        <v>11</v>
      </c>
      <c r="B27" s="6">
        <f t="shared" si="6"/>
        <v>186</v>
      </c>
      <c r="C27" s="17">
        <v>0</v>
      </c>
      <c r="D27" s="12">
        <f t="shared" si="7"/>
        <v>0</v>
      </c>
      <c r="E27" s="20">
        <v>1</v>
      </c>
      <c r="F27" s="22">
        <f t="shared" si="8"/>
        <v>0.005376344086021506</v>
      </c>
      <c r="G27" s="20">
        <v>20</v>
      </c>
      <c r="H27" s="23">
        <f t="shared" si="9"/>
        <v>0.10752688172043011</v>
      </c>
      <c r="I27" s="20">
        <v>62</v>
      </c>
      <c r="J27" s="22">
        <f t="shared" si="10"/>
        <v>0.3333333333333333</v>
      </c>
      <c r="K27" s="20">
        <v>103</v>
      </c>
      <c r="L27" s="22">
        <f t="shared" si="11"/>
        <v>0.553763440860215</v>
      </c>
    </row>
    <row r="28" spans="1:12" ht="13.5" thickBot="1">
      <c r="A28" s="3" t="s">
        <v>12</v>
      </c>
      <c r="B28" s="16">
        <f t="shared" si="6"/>
        <v>133</v>
      </c>
      <c r="C28" s="18">
        <v>0</v>
      </c>
      <c r="D28" s="13">
        <f t="shared" si="7"/>
        <v>0</v>
      </c>
      <c r="E28" s="21">
        <v>1</v>
      </c>
      <c r="F28" s="24">
        <f t="shared" si="8"/>
        <v>0.007518796992481203</v>
      </c>
      <c r="G28" s="21">
        <v>5</v>
      </c>
      <c r="H28" s="25">
        <f t="shared" si="9"/>
        <v>0.03759398496240601</v>
      </c>
      <c r="I28" s="21">
        <v>62</v>
      </c>
      <c r="J28" s="24">
        <f t="shared" si="10"/>
        <v>0.46616541353383456</v>
      </c>
      <c r="K28" s="21">
        <v>65</v>
      </c>
      <c r="L28" s="24">
        <f t="shared" si="11"/>
        <v>0.48872180451127817</v>
      </c>
    </row>
    <row r="29" spans="1:12" ht="13.5" thickTop="1">
      <c r="A29" s="4"/>
      <c r="B29" s="6">
        <f>SUM(B21:B28)</f>
        <v>6129</v>
      </c>
      <c r="C29" s="5">
        <f>SUM(C21:C28)</f>
        <v>10</v>
      </c>
      <c r="D29" s="14">
        <f t="shared" si="7"/>
        <v>0.0016315875346712351</v>
      </c>
      <c r="E29" s="19">
        <f>SUM(E21:E28)</f>
        <v>106</v>
      </c>
      <c r="F29" s="22">
        <f t="shared" si="8"/>
        <v>0.017294827867515093</v>
      </c>
      <c r="G29" s="19">
        <f>SUM(G21:G28)</f>
        <v>818</v>
      </c>
      <c r="H29" s="23">
        <f t="shared" si="9"/>
        <v>0.13346386033610702</v>
      </c>
      <c r="I29" s="19">
        <f>SUM(I21:I28)</f>
        <v>2403</v>
      </c>
      <c r="J29" s="22">
        <f t="shared" si="10"/>
        <v>0.3920704845814978</v>
      </c>
      <c r="K29" s="19">
        <f>SUM(K21:K28)</f>
        <v>2792</v>
      </c>
      <c r="L29" s="22">
        <f t="shared" si="11"/>
        <v>0.4555392396802088</v>
      </c>
    </row>
    <row r="30" ht="12.75">
      <c r="A30" s="48"/>
    </row>
    <row r="31" ht="12.75">
      <c r="A31" s="56"/>
    </row>
    <row r="32" ht="12.75">
      <c r="A32" s="56"/>
    </row>
    <row r="33" spans="1:12" ht="21" thickBot="1">
      <c r="A33" s="136" t="s">
        <v>78</v>
      </c>
      <c r="B33" s="136"/>
      <c r="C33" s="136"/>
      <c r="D33" s="136"/>
      <c r="E33" s="136"/>
      <c r="F33" s="136"/>
      <c r="G33" s="136"/>
      <c r="H33" s="136"/>
      <c r="I33" s="136"/>
      <c r="J33" s="136"/>
      <c r="K33" s="136"/>
      <c r="L33" s="136"/>
    </row>
    <row r="34" spans="1:153" s="10" customFormat="1" ht="13.5" thickBo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</row>
    <row r="35" spans="1:7" ht="13.5" thickBot="1">
      <c r="A35" s="128" t="s">
        <v>79</v>
      </c>
      <c r="B35" s="129"/>
      <c r="C35" s="130"/>
      <c r="D35" s="128" t="s">
        <v>83</v>
      </c>
      <c r="E35" s="130"/>
      <c r="F35" s="137" t="s">
        <v>122</v>
      </c>
      <c r="G35" s="138"/>
    </row>
    <row r="36" spans="1:7" ht="12.75">
      <c r="A36" s="41"/>
      <c r="B36" s="40"/>
      <c r="C36" s="40"/>
      <c r="D36" s="134"/>
      <c r="E36" s="135"/>
      <c r="F36" s="134"/>
      <c r="G36" s="135"/>
    </row>
    <row r="37" spans="1:7" ht="12.75">
      <c r="A37" s="41" t="s">
        <v>80</v>
      </c>
      <c r="B37" s="40"/>
      <c r="C37" s="40"/>
      <c r="D37" s="134">
        <v>90</v>
      </c>
      <c r="E37" s="135"/>
      <c r="F37" s="134">
        <v>76</v>
      </c>
      <c r="G37" s="135"/>
    </row>
    <row r="38" spans="1:153" s="58" customFormat="1" ht="13.5" thickBot="1">
      <c r="A38" s="41" t="s">
        <v>81</v>
      </c>
      <c r="B38" s="40"/>
      <c r="C38" s="40"/>
      <c r="D38" s="134">
        <v>21</v>
      </c>
      <c r="E38" s="135"/>
      <c r="F38" s="134">
        <v>12</v>
      </c>
      <c r="G38" s="135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</row>
    <row r="39" spans="1:153" s="10" customFormat="1" ht="14.25" thickBot="1" thickTop="1">
      <c r="A39" s="44" t="s">
        <v>82</v>
      </c>
      <c r="B39" s="26"/>
      <c r="C39" s="26"/>
      <c r="D39" s="131">
        <v>4</v>
      </c>
      <c r="E39" s="132"/>
      <c r="F39" s="131">
        <v>1</v>
      </c>
      <c r="G39" s="132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</row>
    <row r="40" spans="1:153" s="52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</row>
    <row r="41" ht="12" customHeight="1"/>
    <row r="42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</sheetData>
  <mergeCells count="26">
    <mergeCell ref="A1:L1"/>
    <mergeCell ref="K6:L6"/>
    <mergeCell ref="A4:L4"/>
    <mergeCell ref="A2:L2"/>
    <mergeCell ref="C6:D6"/>
    <mergeCell ref="E6:F6"/>
    <mergeCell ref="G6:H6"/>
    <mergeCell ref="E20:F20"/>
    <mergeCell ref="I6:J6"/>
    <mergeCell ref="A18:L18"/>
    <mergeCell ref="K20:L20"/>
    <mergeCell ref="C20:D20"/>
    <mergeCell ref="G20:H20"/>
    <mergeCell ref="I20:J20"/>
    <mergeCell ref="A35:C35"/>
    <mergeCell ref="D35:E35"/>
    <mergeCell ref="F35:G35"/>
    <mergeCell ref="A33:L33"/>
    <mergeCell ref="D36:E36"/>
    <mergeCell ref="F36:G36"/>
    <mergeCell ref="D37:E37"/>
    <mergeCell ref="F37:G37"/>
    <mergeCell ref="D38:E38"/>
    <mergeCell ref="F38:G38"/>
    <mergeCell ref="D39:E39"/>
    <mergeCell ref="F39:G39"/>
  </mergeCells>
  <printOptions horizontalCentered="1" verticalCentered="1"/>
  <pageMargins left="0.5" right="0.5" top="0.5" bottom="0.75" header="0.5" footer="0.5"/>
  <pageSetup fitToHeight="1" fitToWidth="1" horizontalDpi="300" verticalDpi="300" orientation="landscape" scale="92" r:id="rId1"/>
  <headerFooter alignWithMargins="0">
    <oddFooter>&amp;LDept. of ESE&amp;C&amp;D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Q50"/>
  <sheetViews>
    <sheetView workbookViewId="0" topLeftCell="A33">
      <selection activeCell="L46" sqref="L46"/>
    </sheetView>
  </sheetViews>
  <sheetFormatPr defaultColWidth="9.140625" defaultRowHeight="12.75"/>
  <cols>
    <col min="1" max="1" width="11.7109375" style="0" customWidth="1"/>
    <col min="2" max="2" width="10.8515625" style="0" customWidth="1"/>
    <col min="3" max="3" width="9.28125" style="0" bestFit="1" customWidth="1"/>
    <col min="5" max="5" width="9.28125" style="0" bestFit="1" customWidth="1"/>
    <col min="10" max="10" width="10.421875" style="0" customWidth="1"/>
  </cols>
  <sheetData>
    <row r="1" spans="1:12" ht="27">
      <c r="A1" s="106" t="s">
        <v>24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</row>
    <row r="2" spans="1:12" ht="37.5" customHeight="1">
      <c r="A2" s="111" t="s">
        <v>88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4" spans="1:12" ht="27">
      <c r="A4" s="106" t="s">
        <v>123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</row>
    <row r="6" spans="1:12" s="10" customFormat="1" ht="13.5" thickBot="1">
      <c r="A6" s="8" t="s">
        <v>2</v>
      </c>
      <c r="B6" s="9" t="s">
        <v>3</v>
      </c>
      <c r="C6" s="109" t="s">
        <v>4</v>
      </c>
      <c r="D6" s="110"/>
      <c r="E6" s="107" t="s">
        <v>13</v>
      </c>
      <c r="F6" s="108"/>
      <c r="G6" s="109" t="s">
        <v>14</v>
      </c>
      <c r="H6" s="110"/>
      <c r="I6" s="107" t="s">
        <v>15</v>
      </c>
      <c r="J6" s="108"/>
      <c r="K6" s="107" t="s">
        <v>16</v>
      </c>
      <c r="L6" s="108"/>
    </row>
    <row r="7" spans="1:12" ht="12.75">
      <c r="A7" s="7" t="s">
        <v>5</v>
      </c>
      <c r="B7" s="6">
        <f aca="true" t="shared" si="0" ref="B7:B14">C7+E7+G7+I7+K7</f>
        <v>2108</v>
      </c>
      <c r="C7" s="5">
        <v>859</v>
      </c>
      <c r="D7" s="11">
        <f aca="true" t="shared" si="1" ref="D7:D15">C7/B7</f>
        <v>0.4074952561669829</v>
      </c>
      <c r="E7" s="19">
        <v>300</v>
      </c>
      <c r="F7" s="22">
        <f aca="true" t="shared" si="2" ref="F7:F15">E7/B7</f>
        <v>0.14231499051233396</v>
      </c>
      <c r="G7" s="19">
        <v>581</v>
      </c>
      <c r="H7" s="23">
        <f aca="true" t="shared" si="3" ref="H7:H15">G7/B7</f>
        <v>0.27561669829222013</v>
      </c>
      <c r="I7" s="19">
        <v>336</v>
      </c>
      <c r="J7" s="22">
        <f aca="true" t="shared" si="4" ref="J7:J15">I7/B7</f>
        <v>0.15939278937381404</v>
      </c>
      <c r="K7" s="19">
        <v>32</v>
      </c>
      <c r="L7" s="22">
        <f aca="true" t="shared" si="5" ref="L7:L15">K7/B7</f>
        <v>0.015180265654648957</v>
      </c>
    </row>
    <row r="8" spans="1:12" ht="12.75">
      <c r="A8" s="2" t="s">
        <v>6</v>
      </c>
      <c r="B8" s="6">
        <f t="shared" si="0"/>
        <v>2058</v>
      </c>
      <c r="C8" s="17">
        <v>986</v>
      </c>
      <c r="D8" s="12">
        <f t="shared" si="1"/>
        <v>0.47910592808551994</v>
      </c>
      <c r="E8" s="20">
        <v>381</v>
      </c>
      <c r="F8" s="22">
        <f t="shared" si="2"/>
        <v>0.18513119533527697</v>
      </c>
      <c r="G8" s="20">
        <v>498</v>
      </c>
      <c r="H8" s="23">
        <f t="shared" si="3"/>
        <v>0.24198250728862974</v>
      </c>
      <c r="I8" s="20">
        <v>168</v>
      </c>
      <c r="J8" s="22">
        <f t="shared" si="4"/>
        <v>0.08163265306122448</v>
      </c>
      <c r="K8" s="20">
        <v>25</v>
      </c>
      <c r="L8" s="22">
        <f t="shared" si="5"/>
        <v>0.012147716229348883</v>
      </c>
    </row>
    <row r="9" spans="1:12" ht="12.75">
      <c r="A9" s="2" t="s">
        <v>7</v>
      </c>
      <c r="B9" s="6">
        <f t="shared" si="0"/>
        <v>2101</v>
      </c>
      <c r="C9" s="17">
        <v>940</v>
      </c>
      <c r="D9" s="12">
        <f t="shared" si="1"/>
        <v>0.447405997144217</v>
      </c>
      <c r="E9" s="20">
        <v>448</v>
      </c>
      <c r="F9" s="22">
        <f t="shared" si="2"/>
        <v>0.21323179438362685</v>
      </c>
      <c r="G9" s="20">
        <v>517</v>
      </c>
      <c r="H9" s="23">
        <f t="shared" si="3"/>
        <v>0.24607329842931938</v>
      </c>
      <c r="I9" s="20">
        <v>163</v>
      </c>
      <c r="J9" s="22">
        <f t="shared" si="4"/>
        <v>0.07758210376011423</v>
      </c>
      <c r="K9" s="20">
        <v>33</v>
      </c>
      <c r="L9" s="22">
        <f t="shared" si="5"/>
        <v>0.015706806282722512</v>
      </c>
    </row>
    <row r="10" spans="1:12" ht="12.75">
      <c r="A10" s="2" t="s">
        <v>8</v>
      </c>
      <c r="B10" s="6">
        <f t="shared" si="0"/>
        <v>1632</v>
      </c>
      <c r="C10" s="17">
        <v>879</v>
      </c>
      <c r="D10" s="12">
        <f t="shared" si="1"/>
        <v>0.5386029411764706</v>
      </c>
      <c r="E10" s="20">
        <v>327</v>
      </c>
      <c r="F10" s="22">
        <f t="shared" si="2"/>
        <v>0.20036764705882354</v>
      </c>
      <c r="G10" s="20">
        <v>299</v>
      </c>
      <c r="H10" s="23">
        <f t="shared" si="3"/>
        <v>0.18321078431372548</v>
      </c>
      <c r="I10" s="20">
        <v>111</v>
      </c>
      <c r="J10" s="22">
        <f t="shared" si="4"/>
        <v>0.06801470588235294</v>
      </c>
      <c r="K10" s="20">
        <v>16</v>
      </c>
      <c r="L10" s="22">
        <f t="shared" si="5"/>
        <v>0.00980392156862745</v>
      </c>
    </row>
    <row r="11" spans="1:12" ht="12.75">
      <c r="A11" s="2" t="s">
        <v>9</v>
      </c>
      <c r="B11" s="6">
        <f t="shared" si="0"/>
        <v>1967</v>
      </c>
      <c r="C11" s="17">
        <v>1098</v>
      </c>
      <c r="D11" s="12">
        <f t="shared" si="1"/>
        <v>0.5582104728012202</v>
      </c>
      <c r="E11" s="20">
        <v>482</v>
      </c>
      <c r="F11" s="22">
        <f t="shared" si="2"/>
        <v>0.24504321301474327</v>
      </c>
      <c r="G11" s="20">
        <v>308</v>
      </c>
      <c r="H11" s="23">
        <f t="shared" si="3"/>
        <v>0.15658362989323843</v>
      </c>
      <c r="I11" s="20">
        <v>66</v>
      </c>
      <c r="J11" s="22">
        <f t="shared" si="4"/>
        <v>0.03355363497712252</v>
      </c>
      <c r="K11" s="20">
        <v>13</v>
      </c>
      <c r="L11" s="22">
        <f t="shared" si="5"/>
        <v>0.0066090493136756485</v>
      </c>
    </row>
    <row r="12" spans="1:12" ht="12.75">
      <c r="A12" s="2" t="s">
        <v>10</v>
      </c>
      <c r="B12" s="6">
        <f t="shared" si="0"/>
        <v>1855</v>
      </c>
      <c r="C12" s="17">
        <v>1192</v>
      </c>
      <c r="D12" s="12">
        <f t="shared" si="1"/>
        <v>0.6425876010781671</v>
      </c>
      <c r="E12" s="20">
        <v>442</v>
      </c>
      <c r="F12" s="22">
        <f t="shared" si="2"/>
        <v>0.23827493261455526</v>
      </c>
      <c r="G12" s="20">
        <v>188</v>
      </c>
      <c r="H12" s="23">
        <f t="shared" si="3"/>
        <v>0.10134770889487871</v>
      </c>
      <c r="I12" s="20">
        <v>28</v>
      </c>
      <c r="J12" s="22">
        <f t="shared" si="4"/>
        <v>0.01509433962264151</v>
      </c>
      <c r="K12" s="20">
        <v>5</v>
      </c>
      <c r="L12" s="22">
        <f t="shared" si="5"/>
        <v>0.0026954177897574125</v>
      </c>
    </row>
    <row r="13" spans="1:12" ht="12.75">
      <c r="A13" s="2" t="s">
        <v>11</v>
      </c>
      <c r="B13" s="6">
        <f t="shared" si="0"/>
        <v>1785</v>
      </c>
      <c r="C13" s="17">
        <v>1233</v>
      </c>
      <c r="D13" s="12">
        <f t="shared" si="1"/>
        <v>0.6907563025210084</v>
      </c>
      <c r="E13" s="20">
        <v>356</v>
      </c>
      <c r="F13" s="22">
        <f t="shared" si="2"/>
        <v>0.19943977591036416</v>
      </c>
      <c r="G13" s="20">
        <v>153</v>
      </c>
      <c r="H13" s="23">
        <f t="shared" si="3"/>
        <v>0.08571428571428572</v>
      </c>
      <c r="I13" s="20">
        <v>31</v>
      </c>
      <c r="J13" s="22">
        <f t="shared" si="4"/>
        <v>0.017366946778711485</v>
      </c>
      <c r="K13" s="20">
        <v>12</v>
      </c>
      <c r="L13" s="22">
        <f t="shared" si="5"/>
        <v>0.0067226890756302525</v>
      </c>
    </row>
    <row r="14" spans="1:12" ht="13.5" thickBot="1">
      <c r="A14" s="3" t="s">
        <v>12</v>
      </c>
      <c r="B14" s="6">
        <f t="shared" si="0"/>
        <v>1494</v>
      </c>
      <c r="C14" s="18">
        <v>1196</v>
      </c>
      <c r="D14" s="13">
        <f t="shared" si="1"/>
        <v>0.8005354752342704</v>
      </c>
      <c r="E14" s="21">
        <v>204</v>
      </c>
      <c r="F14" s="24">
        <f t="shared" si="2"/>
        <v>0.13654618473895583</v>
      </c>
      <c r="G14" s="21">
        <v>67</v>
      </c>
      <c r="H14" s="25">
        <f t="shared" si="3"/>
        <v>0.04484605087014726</v>
      </c>
      <c r="I14" s="21">
        <v>18</v>
      </c>
      <c r="J14" s="24">
        <f t="shared" si="4"/>
        <v>0.012048192771084338</v>
      </c>
      <c r="K14" s="21">
        <v>9</v>
      </c>
      <c r="L14" s="24">
        <f t="shared" si="5"/>
        <v>0.006024096385542169</v>
      </c>
    </row>
    <row r="15" spans="1:12" s="1" customFormat="1" ht="13.5" thickTop="1">
      <c r="A15" s="4"/>
      <c r="B15" s="6">
        <f>SUM(B7:B14)</f>
        <v>15000</v>
      </c>
      <c r="C15" s="5">
        <f>SUM(C7:C14)</f>
        <v>8383</v>
      </c>
      <c r="D15" s="11">
        <f t="shared" si="1"/>
        <v>0.5588666666666666</v>
      </c>
      <c r="E15" s="19">
        <f>SUM(E7:E14)</f>
        <v>2940</v>
      </c>
      <c r="F15" s="22">
        <f t="shared" si="2"/>
        <v>0.196</v>
      </c>
      <c r="G15" s="19">
        <f>SUM(G7:G14)</f>
        <v>2611</v>
      </c>
      <c r="H15" s="23">
        <f t="shared" si="3"/>
        <v>0.17406666666666668</v>
      </c>
      <c r="I15" s="19">
        <f>SUM(I7:I14)</f>
        <v>921</v>
      </c>
      <c r="J15" s="22">
        <f t="shared" si="4"/>
        <v>0.0614</v>
      </c>
      <c r="K15" s="19">
        <f>SUM(K7:K14)</f>
        <v>145</v>
      </c>
      <c r="L15" s="22">
        <f t="shared" si="5"/>
        <v>0.009666666666666667</v>
      </c>
    </row>
    <row r="16" ht="12.75">
      <c r="A16" s="48" t="s">
        <v>51</v>
      </c>
    </row>
    <row r="18" spans="1:12" ht="27">
      <c r="A18" s="106" t="s">
        <v>124</v>
      </c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</row>
    <row r="20" spans="1:12" ht="13.5" thickBot="1">
      <c r="A20" s="8" t="s">
        <v>2</v>
      </c>
      <c r="B20" s="9" t="s">
        <v>18</v>
      </c>
      <c r="C20" s="109" t="s">
        <v>19</v>
      </c>
      <c r="D20" s="110"/>
      <c r="E20" s="107" t="s">
        <v>20</v>
      </c>
      <c r="F20" s="108"/>
      <c r="G20" s="109" t="s">
        <v>21</v>
      </c>
      <c r="H20" s="110"/>
      <c r="I20" s="107" t="s">
        <v>22</v>
      </c>
      <c r="J20" s="108"/>
      <c r="K20" s="107" t="s">
        <v>23</v>
      </c>
      <c r="L20" s="108"/>
    </row>
    <row r="21" spans="1:12" ht="12.75">
      <c r="A21" s="7" t="s">
        <v>5</v>
      </c>
      <c r="B21" s="6">
        <f aca="true" t="shared" si="6" ref="B21:B28">C21+E21+G21+I21+K21</f>
        <v>2137</v>
      </c>
      <c r="C21" s="5">
        <v>595</v>
      </c>
      <c r="D21" s="11">
        <f aca="true" t="shared" si="7" ref="D21:D29">C21/B21</f>
        <v>0.27842770238652315</v>
      </c>
      <c r="E21" s="19">
        <v>466</v>
      </c>
      <c r="F21" s="22">
        <f aca="true" t="shared" si="8" ref="F21:F29">E21/B21</f>
        <v>0.21806270472625175</v>
      </c>
      <c r="G21" s="19">
        <v>670</v>
      </c>
      <c r="H21" s="23">
        <f aca="true" t="shared" si="9" ref="H21:H29">G21/B21</f>
        <v>0.31352363125877397</v>
      </c>
      <c r="I21" s="19">
        <v>328</v>
      </c>
      <c r="J21" s="22">
        <f aca="true" t="shared" si="10" ref="J21:J29">I21/B21</f>
        <v>0.15348619560131024</v>
      </c>
      <c r="K21" s="19">
        <v>78</v>
      </c>
      <c r="L21" s="22">
        <f aca="true" t="shared" si="11" ref="L21:L29">K21/B21</f>
        <v>0.036499766027140855</v>
      </c>
    </row>
    <row r="22" spans="1:12" ht="12.75">
      <c r="A22" s="2" t="s">
        <v>6</v>
      </c>
      <c r="B22" s="6">
        <f t="shared" si="6"/>
        <v>2091</v>
      </c>
      <c r="C22" s="17">
        <v>665</v>
      </c>
      <c r="D22" s="12">
        <f t="shared" si="7"/>
        <v>0.31802965088474416</v>
      </c>
      <c r="E22" s="20">
        <v>576</v>
      </c>
      <c r="F22" s="22">
        <f t="shared" si="8"/>
        <v>0.27546628407460544</v>
      </c>
      <c r="G22" s="20">
        <v>610</v>
      </c>
      <c r="H22" s="23">
        <f t="shared" si="9"/>
        <v>0.2917264466762315</v>
      </c>
      <c r="I22" s="20">
        <v>209</v>
      </c>
      <c r="J22" s="22">
        <f t="shared" si="10"/>
        <v>0.09995217599234815</v>
      </c>
      <c r="K22" s="20">
        <v>31</v>
      </c>
      <c r="L22" s="22">
        <f t="shared" si="11"/>
        <v>0.01482544237207078</v>
      </c>
    </row>
    <row r="23" spans="1:12" ht="12.75">
      <c r="A23" s="2" t="s">
        <v>7</v>
      </c>
      <c r="B23" s="6">
        <f t="shared" si="6"/>
        <v>2129</v>
      </c>
      <c r="C23" s="17">
        <v>849</v>
      </c>
      <c r="D23" s="12">
        <f t="shared" si="7"/>
        <v>0.39877876937529355</v>
      </c>
      <c r="E23" s="20">
        <v>631</v>
      </c>
      <c r="F23" s="22">
        <f t="shared" si="8"/>
        <v>0.29638327853452323</v>
      </c>
      <c r="G23" s="20">
        <v>393</v>
      </c>
      <c r="H23" s="23">
        <f t="shared" si="9"/>
        <v>0.1845937059652419</v>
      </c>
      <c r="I23" s="20">
        <v>227</v>
      </c>
      <c r="J23" s="22">
        <f t="shared" si="10"/>
        <v>0.10662282761860029</v>
      </c>
      <c r="K23" s="20">
        <v>29</v>
      </c>
      <c r="L23" s="22">
        <f t="shared" si="11"/>
        <v>0.013621418506341005</v>
      </c>
    </row>
    <row r="24" spans="1:12" ht="12.75">
      <c r="A24" s="2" t="s">
        <v>8</v>
      </c>
      <c r="B24" s="6">
        <f t="shared" si="6"/>
        <v>1636</v>
      </c>
      <c r="C24" s="17">
        <v>975</v>
      </c>
      <c r="D24" s="12">
        <f t="shared" si="7"/>
        <v>0.5959657701711492</v>
      </c>
      <c r="E24" s="20">
        <v>359</v>
      </c>
      <c r="F24" s="22">
        <f t="shared" si="8"/>
        <v>0.21943765281173594</v>
      </c>
      <c r="G24" s="20">
        <v>212</v>
      </c>
      <c r="H24" s="23">
        <f t="shared" si="9"/>
        <v>0.1295843520782396</v>
      </c>
      <c r="I24" s="20">
        <v>75</v>
      </c>
      <c r="J24" s="22">
        <f t="shared" si="10"/>
        <v>0.04584352078239609</v>
      </c>
      <c r="K24" s="20">
        <v>15</v>
      </c>
      <c r="L24" s="22">
        <f t="shared" si="11"/>
        <v>0.009168704156479218</v>
      </c>
    </row>
    <row r="25" spans="1:12" ht="12.75">
      <c r="A25" s="2" t="s">
        <v>9</v>
      </c>
      <c r="B25" s="6">
        <f t="shared" si="6"/>
        <v>1956</v>
      </c>
      <c r="C25" s="17">
        <v>1186</v>
      </c>
      <c r="D25" s="12">
        <f t="shared" si="7"/>
        <v>0.6063394683026585</v>
      </c>
      <c r="E25" s="20">
        <v>395</v>
      </c>
      <c r="F25" s="22">
        <f t="shared" si="8"/>
        <v>0.20194274028629858</v>
      </c>
      <c r="G25" s="20">
        <v>291</v>
      </c>
      <c r="H25" s="23">
        <f t="shared" si="9"/>
        <v>0.14877300613496933</v>
      </c>
      <c r="I25" s="20">
        <v>66</v>
      </c>
      <c r="J25" s="22">
        <f t="shared" si="10"/>
        <v>0.03374233128834356</v>
      </c>
      <c r="K25" s="20">
        <v>18</v>
      </c>
      <c r="L25" s="22">
        <f t="shared" si="11"/>
        <v>0.009202453987730062</v>
      </c>
    </row>
    <row r="26" spans="1:12" ht="12.75">
      <c r="A26" s="2" t="s">
        <v>10</v>
      </c>
      <c r="B26" s="6">
        <f t="shared" si="6"/>
        <v>1859</v>
      </c>
      <c r="C26" s="17">
        <v>1047</v>
      </c>
      <c r="D26" s="12">
        <f t="shared" si="7"/>
        <v>0.5632060247444863</v>
      </c>
      <c r="E26" s="20">
        <v>391</v>
      </c>
      <c r="F26" s="22">
        <f t="shared" si="8"/>
        <v>0.2103281334050565</v>
      </c>
      <c r="G26" s="20">
        <v>304</v>
      </c>
      <c r="H26" s="23">
        <f t="shared" si="9"/>
        <v>0.1635287789133943</v>
      </c>
      <c r="I26" s="20">
        <v>87</v>
      </c>
      <c r="J26" s="22">
        <f t="shared" si="10"/>
        <v>0.046799354491662185</v>
      </c>
      <c r="K26" s="20">
        <v>30</v>
      </c>
      <c r="L26" s="22">
        <f t="shared" si="11"/>
        <v>0.01613770844540075</v>
      </c>
    </row>
    <row r="27" spans="1:12" ht="12.75">
      <c r="A27" s="2" t="s">
        <v>11</v>
      </c>
      <c r="B27" s="6">
        <f t="shared" si="6"/>
        <v>1757</v>
      </c>
      <c r="C27" s="17">
        <v>903</v>
      </c>
      <c r="D27" s="12">
        <f t="shared" si="7"/>
        <v>0.5139442231075697</v>
      </c>
      <c r="E27" s="20">
        <v>439</v>
      </c>
      <c r="F27" s="22">
        <f t="shared" si="8"/>
        <v>0.24985771200910642</v>
      </c>
      <c r="G27" s="20">
        <v>310</v>
      </c>
      <c r="H27" s="23">
        <f t="shared" si="9"/>
        <v>0.17643710870802504</v>
      </c>
      <c r="I27" s="20">
        <v>86</v>
      </c>
      <c r="J27" s="22">
        <f t="shared" si="10"/>
        <v>0.048947068867387596</v>
      </c>
      <c r="K27" s="20">
        <v>19</v>
      </c>
      <c r="L27" s="22">
        <f t="shared" si="11"/>
        <v>0.010813887307911212</v>
      </c>
    </row>
    <row r="28" spans="1:12" ht="13.5" thickBot="1">
      <c r="A28" s="3" t="s">
        <v>12</v>
      </c>
      <c r="B28" s="16">
        <f t="shared" si="6"/>
        <v>1484</v>
      </c>
      <c r="C28" s="18">
        <v>799</v>
      </c>
      <c r="D28" s="13">
        <f t="shared" si="7"/>
        <v>0.5384097035040432</v>
      </c>
      <c r="E28" s="21">
        <v>355</v>
      </c>
      <c r="F28" s="24">
        <f t="shared" si="8"/>
        <v>0.23921832884097036</v>
      </c>
      <c r="G28" s="21">
        <v>207</v>
      </c>
      <c r="H28" s="25">
        <f t="shared" si="9"/>
        <v>0.13948787061994608</v>
      </c>
      <c r="I28" s="21">
        <v>113</v>
      </c>
      <c r="J28" s="24">
        <f t="shared" si="10"/>
        <v>0.0761455525606469</v>
      </c>
      <c r="K28" s="21">
        <v>10</v>
      </c>
      <c r="L28" s="24">
        <f t="shared" si="11"/>
        <v>0.006738544474393531</v>
      </c>
    </row>
    <row r="29" spans="1:12" ht="13.5" thickTop="1">
      <c r="A29" s="4"/>
      <c r="B29" s="6">
        <f>SUM(B21:B28)</f>
        <v>15049</v>
      </c>
      <c r="C29" s="5">
        <f>SUM(C21:C28)</f>
        <v>7019</v>
      </c>
      <c r="D29" s="14">
        <f t="shared" si="7"/>
        <v>0.46640972822114424</v>
      </c>
      <c r="E29" s="19">
        <f>SUM(E21:E28)</f>
        <v>3612</v>
      </c>
      <c r="F29" s="22">
        <f t="shared" si="8"/>
        <v>0.2400159479035152</v>
      </c>
      <c r="G29" s="19">
        <f>SUM(G21:G28)</f>
        <v>2997</v>
      </c>
      <c r="H29" s="23">
        <f t="shared" si="9"/>
        <v>0.19914944514585686</v>
      </c>
      <c r="I29" s="19">
        <f>SUM(I21:I28)</f>
        <v>1191</v>
      </c>
      <c r="J29" s="22">
        <f t="shared" si="10"/>
        <v>0.07914147119409927</v>
      </c>
      <c r="K29" s="19">
        <f>SUM(K21:K28)</f>
        <v>230</v>
      </c>
      <c r="L29" s="22">
        <f t="shared" si="11"/>
        <v>0.015283407535384411</v>
      </c>
    </row>
    <row r="30" ht="12.75">
      <c r="A30" s="48" t="s">
        <v>51</v>
      </c>
    </row>
    <row r="31" ht="12.75">
      <c r="A31" s="56"/>
    </row>
    <row r="32" spans="1:12" ht="24.75">
      <c r="A32" s="111" t="s">
        <v>86</v>
      </c>
      <c r="B32" s="111"/>
      <c r="C32" s="111"/>
      <c r="D32" s="111"/>
      <c r="E32" s="111"/>
      <c r="F32" s="111"/>
      <c r="G32" s="111"/>
      <c r="H32" s="111"/>
      <c r="I32" s="111"/>
      <c r="J32" s="111"/>
      <c r="K32" s="111"/>
      <c r="L32" s="111"/>
    </row>
    <row r="34" spans="1:147" s="10" customFormat="1" ht="13.5" thickBot="1">
      <c r="A34" s="8" t="s">
        <v>100</v>
      </c>
      <c r="B34" s="9" t="s">
        <v>103</v>
      </c>
      <c r="C34" s="109" t="s">
        <v>104</v>
      </c>
      <c r="D34" s="110"/>
      <c r="E34" s="107" t="s">
        <v>105</v>
      </c>
      <c r="F34" s="108"/>
      <c r="G34" s="109" t="s">
        <v>106</v>
      </c>
      <c r="H34" s="110"/>
      <c r="I34" s="107" t="s">
        <v>107</v>
      </c>
      <c r="J34" s="108"/>
      <c r="K34" s="107" t="s">
        <v>108</v>
      </c>
      <c r="L34" s="10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</row>
    <row r="35" spans="1:12" ht="12.75">
      <c r="A35" s="7"/>
      <c r="B35" s="6"/>
      <c r="C35" s="161" t="s">
        <v>109</v>
      </c>
      <c r="D35" s="162"/>
      <c r="E35" s="161" t="s">
        <v>109</v>
      </c>
      <c r="F35" s="162"/>
      <c r="G35" s="161" t="s">
        <v>109</v>
      </c>
      <c r="H35" s="162"/>
      <c r="I35" s="161" t="s">
        <v>109</v>
      </c>
      <c r="J35" s="162"/>
      <c r="K35" s="161" t="s">
        <v>109</v>
      </c>
      <c r="L35" s="162"/>
    </row>
    <row r="36" spans="1:12" ht="12.75">
      <c r="A36" s="2" t="s">
        <v>1</v>
      </c>
      <c r="B36" s="6">
        <v>1662</v>
      </c>
      <c r="C36" s="157">
        <v>0.078</v>
      </c>
      <c r="D36" s="158"/>
      <c r="E36" s="157">
        <v>0.274</v>
      </c>
      <c r="F36" s="158"/>
      <c r="G36" s="157">
        <v>0.471</v>
      </c>
      <c r="H36" s="158"/>
      <c r="I36" s="157">
        <v>0.165</v>
      </c>
      <c r="J36" s="158"/>
      <c r="K36" s="157">
        <v>0.013</v>
      </c>
      <c r="L36" s="158"/>
    </row>
    <row r="37" spans="1:12" ht="12.75">
      <c r="A37" s="57" t="s">
        <v>63</v>
      </c>
      <c r="B37" s="15">
        <v>1571</v>
      </c>
      <c r="C37" s="157">
        <v>0.114</v>
      </c>
      <c r="D37" s="158"/>
      <c r="E37" s="157">
        <v>0.276</v>
      </c>
      <c r="F37" s="158"/>
      <c r="G37" s="157">
        <v>0.477</v>
      </c>
      <c r="H37" s="158"/>
      <c r="I37" s="157">
        <v>0.183</v>
      </c>
      <c r="J37" s="158"/>
      <c r="K37" s="157">
        <v>0.01</v>
      </c>
      <c r="L37" s="158"/>
    </row>
    <row r="38" spans="1:12" ht="12.75">
      <c r="A38" s="57" t="s">
        <v>101</v>
      </c>
      <c r="B38" s="6">
        <v>608</v>
      </c>
      <c r="C38" s="157">
        <v>0.125</v>
      </c>
      <c r="D38" s="158"/>
      <c r="E38" s="157">
        <v>0.303</v>
      </c>
      <c r="F38" s="158"/>
      <c r="G38" s="157">
        <v>0.411</v>
      </c>
      <c r="H38" s="158"/>
      <c r="I38" s="157">
        <v>0.156</v>
      </c>
      <c r="J38" s="158"/>
      <c r="K38" s="157">
        <v>0.005</v>
      </c>
      <c r="L38" s="158"/>
    </row>
    <row r="39" spans="1:147" s="58" customFormat="1" ht="13.5" thickBot="1">
      <c r="A39" s="3" t="s">
        <v>102</v>
      </c>
      <c r="B39" s="16">
        <f>42+111+190+47+1</f>
        <v>391</v>
      </c>
      <c r="C39" s="159">
        <v>0.107</v>
      </c>
      <c r="D39" s="160"/>
      <c r="E39" s="159">
        <v>0.284</v>
      </c>
      <c r="F39" s="160"/>
      <c r="G39" s="159">
        <v>0.486</v>
      </c>
      <c r="H39" s="160"/>
      <c r="I39" s="159">
        <v>0.12</v>
      </c>
      <c r="J39" s="160"/>
      <c r="K39" s="159">
        <v>0.003</v>
      </c>
      <c r="L39" s="16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</row>
    <row r="40" ht="13.5" thickTop="1"/>
    <row r="41" spans="2:147" s="52" customFormat="1" ht="12.75">
      <c r="B41" s="104"/>
      <c r="C41" s="104"/>
      <c r="D41" s="104"/>
      <c r="E41" s="104"/>
      <c r="F41" s="104"/>
      <c r="G41" s="104"/>
      <c r="H41" s="104"/>
      <c r="I41" s="104"/>
      <c r="J41" s="55"/>
      <c r="K41" s="53"/>
      <c r="L41" s="55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</row>
    <row r="42" spans="1:9" ht="21.75" customHeight="1" thickBot="1">
      <c r="A42" s="163" t="s">
        <v>121</v>
      </c>
      <c r="B42" s="163"/>
      <c r="C42" s="163"/>
      <c r="D42" s="163"/>
      <c r="E42" s="163"/>
      <c r="F42" s="163"/>
      <c r="G42" s="163"/>
      <c r="H42" s="163"/>
      <c r="I42" s="163"/>
    </row>
    <row r="43" spans="1:9" ht="12" customHeight="1">
      <c r="A43" s="101"/>
      <c r="B43" s="78"/>
      <c r="C43" s="78"/>
      <c r="D43" s="78"/>
      <c r="E43" s="78"/>
      <c r="F43" s="102"/>
      <c r="G43" s="154" t="s">
        <v>93</v>
      </c>
      <c r="H43" s="155"/>
      <c r="I43" s="156"/>
    </row>
    <row r="44" spans="1:9" ht="15.75" thickBot="1">
      <c r="A44" s="88"/>
      <c r="B44" s="40"/>
      <c r="C44" s="40"/>
      <c r="D44" s="40"/>
      <c r="E44" s="40"/>
      <c r="F44" s="97" t="s">
        <v>92</v>
      </c>
      <c r="G44" s="98" t="s">
        <v>1</v>
      </c>
      <c r="H44" s="99"/>
      <c r="I44" s="100" t="s">
        <v>63</v>
      </c>
    </row>
    <row r="45" spans="1:10" ht="15.75" thickTop="1">
      <c r="A45" s="88" t="s">
        <v>125</v>
      </c>
      <c r="B45" s="40"/>
      <c r="C45" s="40"/>
      <c r="D45" s="40"/>
      <c r="E45" s="40"/>
      <c r="F45" s="95">
        <v>0.97</v>
      </c>
      <c r="G45" s="83">
        <v>0.3</v>
      </c>
      <c r="H45" s="79"/>
      <c r="I45" s="80">
        <v>0.34</v>
      </c>
      <c r="J45" s="39"/>
    </row>
    <row r="46" spans="1:10" ht="15">
      <c r="A46" s="88" t="s">
        <v>97</v>
      </c>
      <c r="B46" s="40"/>
      <c r="C46" s="40"/>
      <c r="D46" s="40"/>
      <c r="E46" s="40"/>
      <c r="F46" s="95">
        <v>0.97</v>
      </c>
      <c r="G46" s="83">
        <v>0.27</v>
      </c>
      <c r="H46" s="79"/>
      <c r="I46" s="80">
        <v>0.31</v>
      </c>
      <c r="J46" s="39"/>
    </row>
    <row r="47" spans="1:10" ht="15">
      <c r="A47" s="88" t="s">
        <v>89</v>
      </c>
      <c r="B47" s="40"/>
      <c r="C47" s="40"/>
      <c r="D47" s="40"/>
      <c r="E47" s="40"/>
      <c r="F47" s="95">
        <v>0.97</v>
      </c>
      <c r="G47" s="83">
        <v>0.26</v>
      </c>
      <c r="H47" s="79"/>
      <c r="I47" s="80">
        <v>0.3</v>
      </c>
      <c r="J47" s="39"/>
    </row>
    <row r="48" spans="1:10" ht="15">
      <c r="A48" s="88" t="s">
        <v>90</v>
      </c>
      <c r="B48" s="40"/>
      <c r="C48" s="40"/>
      <c r="D48" s="40"/>
      <c r="E48" s="40"/>
      <c r="F48" s="95">
        <v>0.9</v>
      </c>
      <c r="G48" s="83">
        <v>0.22</v>
      </c>
      <c r="H48" s="79"/>
      <c r="I48" s="80">
        <v>0.25</v>
      </c>
      <c r="J48" s="39"/>
    </row>
    <row r="49" spans="1:10" ht="15.75" thickBot="1">
      <c r="A49" s="89" t="s">
        <v>91</v>
      </c>
      <c r="B49" s="26"/>
      <c r="C49" s="26"/>
      <c r="D49" s="26"/>
      <c r="E49" s="26"/>
      <c r="F49" s="96">
        <v>0.95</v>
      </c>
      <c r="G49" s="84">
        <v>0.37</v>
      </c>
      <c r="H49" s="81"/>
      <c r="I49" s="82">
        <v>0.44</v>
      </c>
      <c r="J49" t="s">
        <v>66</v>
      </c>
    </row>
    <row r="50" ht="12.75">
      <c r="A50" s="56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</sheetData>
  <mergeCells count="47">
    <mergeCell ref="I36:J36"/>
    <mergeCell ref="I37:J37"/>
    <mergeCell ref="I38:J38"/>
    <mergeCell ref="I39:J39"/>
    <mergeCell ref="K36:L36"/>
    <mergeCell ref="K37:L37"/>
    <mergeCell ref="K38:L38"/>
    <mergeCell ref="C39:D39"/>
    <mergeCell ref="E36:F36"/>
    <mergeCell ref="E37:F37"/>
    <mergeCell ref="E38:F38"/>
    <mergeCell ref="E39:F39"/>
    <mergeCell ref="K39:L39"/>
    <mergeCell ref="G39:H39"/>
    <mergeCell ref="C36:D36"/>
    <mergeCell ref="C37:D37"/>
    <mergeCell ref="C38:D38"/>
    <mergeCell ref="G36:H36"/>
    <mergeCell ref="G37:H37"/>
    <mergeCell ref="G38:H38"/>
    <mergeCell ref="A1:L1"/>
    <mergeCell ref="K6:L6"/>
    <mergeCell ref="A4:L4"/>
    <mergeCell ref="A2:L2"/>
    <mergeCell ref="C6:D6"/>
    <mergeCell ref="E6:F6"/>
    <mergeCell ref="G6:H6"/>
    <mergeCell ref="G43:I43"/>
    <mergeCell ref="G20:H20"/>
    <mergeCell ref="I20:J20"/>
    <mergeCell ref="C34:D34"/>
    <mergeCell ref="E34:F34"/>
    <mergeCell ref="G34:H34"/>
    <mergeCell ref="I34:J34"/>
    <mergeCell ref="C35:D35"/>
    <mergeCell ref="E35:F35"/>
    <mergeCell ref="G35:H35"/>
    <mergeCell ref="A42:I42"/>
    <mergeCell ref="E20:F20"/>
    <mergeCell ref="I6:J6"/>
    <mergeCell ref="A18:L18"/>
    <mergeCell ref="A32:L32"/>
    <mergeCell ref="K34:L34"/>
    <mergeCell ref="K20:L20"/>
    <mergeCell ref="C20:D20"/>
    <mergeCell ref="I35:J35"/>
    <mergeCell ref="K35:L35"/>
  </mergeCells>
  <printOptions horizontalCentered="1" verticalCentered="1"/>
  <pageMargins left="0.5" right="0.5" top="0.5" bottom="0.75" header="0.5" footer="0.5"/>
  <pageSetup fitToHeight="1" fitToWidth="1" horizontalDpi="300" verticalDpi="300" orientation="portrait" scale="84" r:id="rId1"/>
  <headerFooter alignWithMargins="0">
    <oddFooter>&amp;LDept. of ESE&amp;C&amp;D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Kimberly Free</dc:creator>
  <cp:keywords/>
  <dc:description/>
  <cp:lastModifiedBy>PBCSD</cp:lastModifiedBy>
  <cp:lastPrinted>2006-11-07T13:51:50Z</cp:lastPrinted>
  <dcterms:created xsi:type="dcterms:W3CDTF">2003-04-28T14:33:24Z</dcterms:created>
  <dcterms:modified xsi:type="dcterms:W3CDTF">2006-11-07T13:53:06Z</dcterms:modified>
  <cp:category/>
  <cp:version/>
  <cp:contentType/>
  <cp:contentStatus/>
</cp:coreProperties>
</file>